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'BRPL'!$A$1:$S$195</definedName>
    <definedName name="_xlnm.Print_Area" localSheetId="1">'BYPL'!$A$1:$Q$171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'NDPL'!$A$1:$Q$169</definedName>
    <definedName name="_xlnm.Print_Area" localSheetId="8">'PRAGATI'!$A$1:$Q$25</definedName>
    <definedName name="_xlnm.Print_Area" localSheetId="5">'ROHTAK ROAD'!$A$1:$Q$47</definedName>
  </definedNames>
  <calcPr fullCalcOnLoad="1"/>
</workbook>
</file>

<file path=xl/sharedStrings.xml><?xml version="1.0" encoding="utf-8"?>
<sst xmlns="http://schemas.openxmlformats.org/spreadsheetml/2006/main" count="1637" uniqueCount="474">
  <si>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</si>
  <si>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</si>
  <si>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</si>
  <si>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</si>
  <si>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</si>
  <si>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</si>
  <si>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</si>
  <si>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</si>
  <si>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</si>
  <si>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</si>
  <si>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</si>
  <si>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</si>
  <si>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</si>
  <si>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</si>
  <si>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</si>
  <si>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</si>
  <si>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</si>
  <si>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</si>
  <si>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</si>
  <si>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</si>
  <si>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</si>
  <si>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</si>
  <si>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</si>
  <si>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</si>
  <si>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</si>
  <si>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</si>
  <si>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</si>
  <si>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</si>
  <si>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</si>
  <si>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</si>
  <si>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</si>
  <si>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</si>
  <si>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</si>
  <si>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</si>
  <si>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</si>
  <si>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</si>
  <si>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</si>
  <si>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</si>
  <si>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</si>
  <si>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</si>
  <si>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</si>
  <si>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</si>
  <si>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</si>
  <si>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</si>
  <si>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</si>
  <si>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</si>
  <si>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</si>
  <si>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</si>
  <si>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</si>
  <si>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</si>
  <si>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</si>
  <si>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</si>
  <si>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</si>
  <si>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</si>
  <si>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</si>
  <si>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</si>
  <si>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</si>
  <si>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</si>
  <si>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</si>
  <si>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</si>
  <si>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</si>
  <si>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</si>
  <si>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</si>
  <si>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</si>
  <si>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</si>
  <si>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</si>
  <si>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</si>
  <si>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</si>
  <si>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</si>
  <si>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</si>
  <si>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</si>
  <si>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</si>
  <si>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</si>
  <si>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</si>
  <si>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</si>
  <si>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</si>
  <si>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</si>
  <si>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</si>
  <si>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</si>
  <si>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</si>
  <si>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</si>
  <si>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</si>
  <si>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</si>
  <si>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</si>
  <si>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</si>
  <si>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</si>
  <si>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</si>
  <si>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</si>
  <si>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</si>
  <si>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</si>
  <si>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</si>
  <si>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</si>
  <si>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</si>
  <si>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</si>
  <si>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</si>
  <si>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</si>
  <si>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</si>
  <si>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</si>
  <si>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</si>
  <si>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</si>
  <si>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</si>
  <si>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</si>
  <si>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</si>
  <si>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</si>
  <si>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</si>
  <si>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</si>
  <si>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</si>
  <si>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</si>
  <si>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</si>
  <si>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</si>
  <si>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</si>
  <si>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</si>
  <si>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</si>
  <si>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</si>
  <si>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</si>
  <si>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</si>
  <si>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</si>
  <si>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</si>
  <si>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</si>
  <si>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</si>
  <si>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</si>
  <si>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</si>
  <si>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</si>
  <si>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</si>
  <si>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</si>
  <si>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</si>
  <si>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</si>
  <si>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</si>
  <si>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</si>
  <si>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</si>
  <si>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</si>
  <si>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</si>
  <si>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</si>
  <si>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</si>
  <si>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</si>
  <si>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</si>
  <si>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</si>
  <si>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</si>
  <si>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</si>
  <si>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</si>
  <si>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</si>
  <si>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</si>
  <si>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</si>
  <si>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</si>
  <si>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</si>
  <si>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</si>
  <si>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</si>
  <si>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</si>
  <si>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</si>
  <si>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</si>
  <si>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</si>
  <si>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</si>
  <si>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</si>
  <si>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</si>
  <si>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</si>
  <si>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</si>
  <si>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</si>
  <si>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</si>
  <si>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</si>
  <si>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</si>
  <si>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</si>
  <si>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</si>
  <si>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</si>
  <si>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</si>
  <si>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</si>
  <si>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</si>
  <si>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</si>
  <si>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</si>
  <si>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</si>
  <si>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</si>
  <si>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</si>
  <si>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</si>
  <si>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</si>
  <si>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</si>
  <si>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</si>
  <si>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</si>
  <si>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</si>
  <si>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</si>
  <si>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</si>
  <si>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</si>
  <si>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</si>
  <si>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</si>
  <si>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</si>
  <si>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</si>
  <si>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</si>
  <si>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</si>
  <si>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</si>
  <si>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</si>
  <si>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</si>
  <si>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</si>
  <si>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</si>
  <si>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</si>
  <si>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</si>
  <si>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</si>
  <si>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</si>
  <si>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</si>
  <si>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</si>
  <si>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</si>
  <si>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</si>
  <si>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</si>
  <si>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</si>
  <si>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</si>
  <si>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</si>
  <si>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</si>
  <si>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</si>
  <si>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</si>
  <si>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</si>
  <si>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</si>
  <si>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</si>
  <si>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</si>
  <si>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</si>
  <si>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</si>
  <si>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</si>
  <si>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</si>
  <si>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</si>
  <si>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</si>
  <si>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</si>
  <si>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</si>
  <si>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</si>
  <si>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</si>
  <si>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</si>
  <si>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</si>
  <si>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</si>
  <si>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</si>
  <si>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</si>
  <si>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</si>
  <si>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</si>
  <si>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</si>
  <si>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</si>
  <si>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</si>
  <si>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</si>
  <si>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</si>
  <si>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</si>
  <si>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</si>
  <si>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</si>
  <si>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</si>
  <si>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</si>
  <si>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</si>
  <si>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</si>
  <si>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</si>
  <si>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</si>
  <si>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</si>
  <si>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</si>
  <si>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</si>
  <si>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</si>
  <si>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</si>
  <si>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</si>
  <si>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</si>
  <si>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</si>
  <si>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</si>
  <si>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</si>
  <si>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</si>
  <si>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</si>
  <si>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</si>
  <si>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</si>
  <si>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</si>
  <si>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</si>
  <si>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</si>
  <si>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</si>
  <si>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</si>
  <si>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</si>
  <si>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</si>
  <si>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</si>
  <si>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</si>
  <si>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</si>
  <si>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</si>
  <si>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</si>
  <si>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</si>
  <si>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</si>
  <si>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</si>
  <si>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</si>
  <si>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</si>
  <si>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</si>
  <si>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</si>
  <si>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</si>
  <si>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</si>
  <si>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</si>
  <si>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</si>
  <si>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</si>
  <si>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</si>
  <si>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</si>
  <si>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</si>
  <si>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</si>
  <si>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</si>
  <si>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</si>
  <si>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</si>
  <si>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</si>
  <si>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</si>
  <si>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</si>
  <si>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</si>
  <si>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</si>
  <si>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</si>
  <si>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</si>
  <si>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</si>
  <si>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</si>
  <si>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</si>
  <si>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</si>
  <si>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</si>
  <si>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</si>
  <si>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</si>
  <si>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</si>
  <si>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</si>
  <si>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</si>
  <si>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</si>
  <si>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</si>
  <si>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</si>
  <si>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</si>
  <si>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</si>
  <si>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</si>
  <si>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</si>
  <si>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</si>
  <si>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</si>
  <si>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</si>
  <si>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</si>
  <si>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</si>
  <si>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</si>
  <si>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</si>
  <si>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</si>
  <si>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</si>
  <si>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</si>
  <si>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</si>
  <si>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</si>
  <si>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</si>
  <si>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</si>
  <si>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</si>
  <si>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</si>
  <si>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</si>
  <si>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</si>
  <si>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</si>
  <si>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</si>
  <si>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</si>
  <si>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</si>
  <si>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</si>
  <si>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</si>
  <si>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</si>
  <si>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</si>
  <si>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</si>
  <si>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</si>
  <si>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</si>
  <si>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</si>
  <si>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</si>
  <si>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</si>
  <si>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</si>
  <si>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</si>
  <si>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</si>
  <si>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</si>
  <si>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</si>
  <si>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</si>
  <si>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</si>
  <si>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</si>
  <si>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</si>
  <si>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</si>
  <si>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</si>
  <si>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</si>
  <si>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</si>
  <si>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</si>
  <si>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</si>
  <si>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</si>
  <si>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</si>
  <si>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</si>
  <si>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</si>
  <si>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</si>
  <si>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</si>
  <si>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</si>
  <si>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</si>
  <si>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</si>
  <si>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</si>
  <si>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</si>
  <si>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</si>
  <si>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</si>
  <si>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</si>
  <si>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</si>
  <si>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</si>
  <si>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</si>
  <si>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</si>
  <si>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</si>
  <si>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</si>
  <si>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</si>
  <si>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</si>
  <si>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</si>
  <si>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</si>
  <si>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</si>
  <si>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</si>
  <si>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</si>
  <si>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</si>
  <si>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</si>
  <si>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</si>
  <si>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</si>
  <si>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</si>
  <si>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</si>
  <si>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</si>
  <si>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</si>
  <si>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</si>
  <si>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</si>
  <si>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</si>
  <si>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</si>
  <si>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</si>
  <si>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</si>
  <si>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</si>
  <si>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</si>
  <si>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</si>
  <si>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</si>
  <si>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</si>
  <si>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</si>
  <si>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</si>
  <si>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</si>
  <si>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</si>
  <si>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</si>
  <si>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</si>
  <si>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</si>
  <si>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</si>
  <si>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</si>
  <si>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</si>
  <si>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</si>
  <si>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</si>
  <si>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</si>
  <si>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</si>
  <si>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</si>
  <si>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</si>
  <si>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</si>
  <si>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</si>
  <si>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</si>
  <si>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</si>
  <si>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</si>
  <si>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</si>
  <si>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</si>
  <si>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</si>
  <si>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PEERGARHI - 2(L-10)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</si>
  <si>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</si>
  <si>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</si>
  <si>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</si>
  <si>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</si>
  <si>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</si>
  <si>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</si>
  <si>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</si>
  <si>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</si>
  <si>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</si>
  <si>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</si>
  <si>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</si>
  <si>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</si>
  <si>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</si>
  <si>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</si>
  <si>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</si>
  <si>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</si>
  <si>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</si>
  <si>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</si>
  <si>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</si>
  <si>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</si>
  <si>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w.e.f 06/09/16</t>
  </si>
  <si>
    <t>w.e.f 14/09/2016</t>
  </si>
  <si>
    <t>w.e.f 23/09/16</t>
  </si>
  <si>
    <t>w.e.f 14/10/2016</t>
  </si>
  <si>
    <t>w.e.f 19/10/16</t>
  </si>
  <si>
    <t>w.e.f 26/10/16</t>
  </si>
  <si>
    <t>Check Meter Data</t>
  </si>
  <si>
    <t>FINAL READING 01/12/2016</t>
  </si>
  <si>
    <t>INTIAL READING 01/11/2016</t>
  </si>
  <si>
    <t>NOVEMBER-2016</t>
  </si>
  <si>
    <t xml:space="preserve">                           PERIOD 1st NOVMBER-2016 TO 1st DECEMBER-2016</t>
  </si>
  <si>
    <t>w.e.f 17/11/2016</t>
  </si>
  <si>
    <t>w.e.f 19/11/16</t>
  </si>
  <si>
    <t>w.e.f 21/11/16</t>
  </si>
  <si>
    <t>w.e.f 23/11/16</t>
  </si>
  <si>
    <t>Asessment</t>
  </si>
  <si>
    <t>Data upto 28/11</t>
  </si>
  <si>
    <t>Data upto 15/11/16</t>
  </si>
  <si>
    <t>Data till 28/11</t>
  </si>
  <si>
    <t>Data till 16/11</t>
  </si>
  <si>
    <t xml:space="preserve"> </t>
  </si>
  <si>
    <t>Assessment</t>
  </si>
  <si>
    <t>Data till 02/11</t>
  </si>
  <si>
    <t>Meter Faulty</t>
  </si>
  <si>
    <t>Note :Sharing taken from wk-34 abt bill 2016-17</t>
  </si>
  <si>
    <t>Last Month Assessment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</si>
</sst>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&quot;₹&quot;\ * #,##0.00_);_(&quot;₹&quot;\ * \(#,##0.00\);_(&quot;₹&quot;\ * &quot;-&quot;??_);_(@_)"/>
    <numFmt numFmtId="170" formatCode="&quot;Rs.&quot;\ #,##0_);\(&quot;Rs.&quot;\ #,##0\)"/>
    <numFmt numFmtId="171" formatCode="&quot;Rs.&quot;\ #,##0_);[Red]\(&quot;Rs.&quot;\ #,##0\)"/>
    <numFmt numFmtId="172" formatCode="&quot;Rs.&quot;\ #,##0.00_);\(&quot;Rs.&quot;\ #,##0.00\)"/>
    <numFmt numFmtId="173" formatCode="&quot;Rs.&quot;\ #,##0.00_);[Red]\(&quot;Rs.&quot;\ #,##0.00\)"/>
    <numFmt numFmtId="174" formatCode="_(&quot;Rs.&quot;\ * #,##0_);_(&quot;Rs.&quot;\ * \(#,##0\);_(&quot;Rs.&quot;\ * &quot;-&quot;_);_(@_)"/>
    <numFmt numFmtId="175" formatCode="_(&quot;Rs.&quot;\ * #,##0.00_);_(&quot;Rs.&quot;\ * \(#,##0.00\);_(&quot;Rs.&quot;\ * &quot;-&quot;??_);_(@_)"/>
    <numFmt numFmtId="176" formatCode="0.0000"/>
    <numFmt numFmtId="177" formatCode="0.000"/>
    <numFmt numFmtId="178" formatCode="0.0"/>
    <numFmt numFmtId="179" formatCode="0.00000"/>
    <numFmt numFmtId="180" formatCode="0.0000000"/>
    <numFmt numFmtId="181" formatCode="0.000000"/>
    <numFmt numFmtId="182" formatCode="0_);\(0\)"/>
    <numFmt numFmtId="183" formatCode="[$-409]h:mm:ss\ AM/PM"/>
    <numFmt numFmtId="184" formatCode="[$-409]dddd\,\ mmmm\ dd\,\ yyyy"/>
    <numFmt numFmtId="185" formatCode="0.000_);\(0.000\)"/>
  </numFmts>
  <fonts count="104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77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6" fontId="2" fillId="0" borderId="0" xfId="0" applyNumberFormat="1" applyFont="1" applyFill="1" applyAlignment="1">
      <alignment horizontal="center"/>
    </xf>
    <xf numFmtId="17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6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/>
    </xf>
    <xf numFmtId="176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7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6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6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76" fontId="2" fillId="0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6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6" fontId="28" fillId="0" borderId="0" xfId="0" applyNumberFormat="1" applyFont="1" applyBorder="1" applyAlignment="1">
      <alignment/>
    </xf>
    <xf numFmtId="176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6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6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6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8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6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6" fontId="21" fillId="0" borderId="20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 horizontal="center"/>
    </xf>
    <xf numFmtId="176" fontId="21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6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6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7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76" fontId="23" fillId="0" borderId="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6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76" fontId="50" fillId="0" borderId="0" xfId="0" applyNumberFormat="1" applyFont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176" fontId="17" fillId="0" borderId="24" xfId="0" applyNumberFormat="1" applyFont="1" applyBorder="1" applyAlignment="1">
      <alignment horizontal="center"/>
    </xf>
    <xf numFmtId="176" fontId="21" fillId="0" borderId="15" xfId="0" applyNumberFormat="1" applyFont="1" applyFill="1" applyBorder="1" applyAlignment="1">
      <alignment horizontal="center" vertical="center"/>
    </xf>
    <xf numFmtId="176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76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6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6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7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85" fontId="45" fillId="0" borderId="0" xfId="0" applyNumberFormat="1" applyFont="1" applyFill="1" applyBorder="1" applyAlignment="1">
      <alignment horizontal="center" vertical="center"/>
    </xf>
    <xf numFmtId="177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9" fillId="0" borderId="31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6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0" fillId="0" borderId="31" xfId="0" applyFont="1" applyFill="1" applyBorder="1" applyAlignment="1">
      <alignment shrinkToFit="1"/>
    </xf>
    <xf numFmtId="0" fontId="13" fillId="0" borderId="31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/>
    </xf>
    <xf numFmtId="0" fontId="0" fillId="0" borderId="31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shrinkToFit="1"/>
    </xf>
    <xf numFmtId="2" fontId="49" fillId="0" borderId="0" xfId="0" applyNumberFormat="1" applyFont="1" applyFill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" fontId="13" fillId="0" borderId="26" xfId="0" applyNumberFormat="1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left"/>
    </xf>
    <xf numFmtId="178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3" fillId="0" borderId="31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19" fillId="0" borderId="3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ill="1" applyBorder="1" applyAlignment="1">
      <alignment/>
    </xf>
    <xf numFmtId="0" fontId="31" fillId="0" borderId="27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76" fontId="35" fillId="0" borderId="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76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3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76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177" fontId="21" fillId="0" borderId="0" xfId="0" applyNumberFormat="1" applyFont="1" applyFill="1" applyAlignment="1">
      <alignment horizontal="center" vertical="center"/>
    </xf>
    <xf numFmtId="177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6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77" fontId="21" fillId="0" borderId="0" xfId="0" applyNumberFormat="1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 vertical="center"/>
    </xf>
    <xf numFmtId="176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76" fontId="41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85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7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85" fontId="0" fillId="0" borderId="0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85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7" fontId="21" fillId="0" borderId="20" xfId="0" applyNumberFormat="1" applyFont="1" applyFill="1" applyBorder="1" applyAlignment="1">
      <alignment horizontal="center" vertical="center"/>
    </xf>
    <xf numFmtId="185" fontId="15" fillId="0" borderId="0" xfId="0" applyNumberFormat="1" applyFont="1" applyFill="1" applyBorder="1" applyAlignment="1">
      <alignment horizontal="center" vertical="center"/>
    </xf>
    <xf numFmtId="177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85" fontId="21" fillId="0" borderId="0" xfId="0" applyNumberFormat="1" applyFont="1" applyFill="1" applyBorder="1" applyAlignment="1">
      <alignment horizontal="center" vertical="center"/>
    </xf>
    <xf numFmtId="177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85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85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7" fontId="21" fillId="0" borderId="0" xfId="0" applyNumberFormat="1" applyFont="1" applyFill="1" applyBorder="1" applyAlignment="1">
      <alignment horizontal="center" vertical="center"/>
    </xf>
    <xf numFmtId="185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7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85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8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176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76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1" fontId="0" fillId="0" borderId="26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left"/>
    </xf>
    <xf numFmtId="0" fontId="49" fillId="0" borderId="26" xfId="0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2" fontId="69" fillId="0" borderId="0" xfId="0" applyNumberFormat="1" applyFont="1" applyFill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wrapText="1"/>
    </xf>
    <xf numFmtId="0" fontId="20" fillId="0" borderId="2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178" fontId="45" fillId="0" borderId="2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177" fontId="45" fillId="0" borderId="0" xfId="0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left"/>
    </xf>
    <xf numFmtId="2" fontId="16" fillId="0" borderId="0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vertical="top"/>
    </xf>
    <xf numFmtId="2" fontId="16" fillId="0" borderId="15" xfId="0" applyNumberFormat="1" applyFont="1" applyFill="1" applyBorder="1" applyAlignment="1">
      <alignment vertical="top"/>
    </xf>
    <xf numFmtId="0" fontId="19" fillId="0" borderId="31" xfId="0" applyFont="1" applyFill="1" applyBorder="1" applyAlignment="1">
      <alignment horizontal="center" vertical="center" wrapText="1"/>
    </xf>
    <xf numFmtId="2" fontId="20" fillId="0" borderId="20" xfId="0" applyNumberFormat="1" applyFont="1" applyFill="1" applyBorder="1" applyAlignment="1">
      <alignment horizontal="center"/>
    </xf>
    <xf numFmtId="176" fontId="20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9"/>
  <sheetViews>
    <sheetView view="pageBreakPreview" zoomScale="85" zoomScaleSheetLayoutView="85" workbookViewId="0" topLeftCell="A124">
      <selection activeCell="A4" sqref="A4"/>
    </sheetView>
  </sheetViews>
  <sheetFormatPr defaultColWidth="9.140625" defaultRowHeight="12.75"/>
  <cols>
    <col min="1" max="1" width="4.00390625" style="465" customWidth="1"/>
    <col min="2" max="2" width="26.57421875" style="465" customWidth="1"/>
    <col min="3" max="3" width="12.28125" style="465" customWidth="1"/>
    <col min="4" max="4" width="9.28125" style="465" customWidth="1"/>
    <col min="5" max="5" width="17.140625" style="465" customWidth="1"/>
    <col min="6" max="6" width="10.8515625" style="465" customWidth="1"/>
    <col min="7" max="7" width="13.8515625" style="465" customWidth="1"/>
    <col min="8" max="8" width="14.00390625" style="465" customWidth="1"/>
    <col min="9" max="9" width="10.57421875" style="465" customWidth="1"/>
    <col min="10" max="10" width="13.00390625" style="465" customWidth="1"/>
    <col min="11" max="11" width="13.421875" style="465" customWidth="1"/>
    <col min="12" max="12" width="13.57421875" style="465" customWidth="1"/>
    <col min="13" max="13" width="14.00390625" style="465" customWidth="1"/>
    <col min="14" max="14" width="10.421875" style="465" customWidth="1"/>
    <col min="15" max="15" width="12.8515625" style="465" customWidth="1"/>
    <col min="16" max="16" width="11.00390625" style="465" customWidth="1"/>
    <col min="17" max="17" width="20.57421875" style="465" customWidth="1"/>
    <col min="18" max="18" width="4.7109375" style="465" customWidth="1"/>
    <col min="19" max="16384" width="9.140625" style="465" customWidth="1"/>
  </cols>
  <sheetData>
    <row r="1" spans="1:17" ht="14.25" customHeight="1">
      <c r="A1" s="303" t="s">
        <v>238</v>
      </c>
      <c r="Q1" s="586" t="s">
        <v>457</v>
      </c>
    </row>
    <row r="2" spans="1:11" ht="12" customHeight="1">
      <c r="A2" s="16" t="s">
        <v>239</v>
      </c>
      <c r="K2" s="82"/>
    </row>
    <row r="3" spans="1:8" ht="12.75" customHeight="1">
      <c r="A3" s="777" t="s">
        <v>0</v>
      </c>
      <c r="H3" s="587"/>
    </row>
    <row r="4" spans="1:16" ht="14.25" customHeight="1" thickBot="1">
      <c r="A4" s="777" t="s">
        <v>240</v>
      </c>
      <c r="G4" s="515"/>
      <c r="H4" s="515"/>
      <c r="I4" s="82" t="s">
        <v>398</v>
      </c>
      <c r="J4" s="515"/>
      <c r="K4" s="515"/>
      <c r="L4" s="515"/>
      <c r="M4" s="515"/>
      <c r="N4" s="82" t="s">
        <v>399</v>
      </c>
      <c r="O4" s="515"/>
      <c r="P4" s="515"/>
    </row>
    <row r="5" spans="1:17" s="590" customFormat="1" ht="56.25" customHeight="1" thickBot="1" thickTop="1">
      <c r="A5" s="588" t="s">
        <v>8</v>
      </c>
      <c r="B5" s="557" t="s">
        <v>9</v>
      </c>
      <c r="C5" s="558" t="s">
        <v>1</v>
      </c>
      <c r="D5" s="558" t="s">
        <v>2</v>
      </c>
      <c r="E5" s="558" t="s">
        <v>3</v>
      </c>
      <c r="F5" s="558" t="s">
        <v>10</v>
      </c>
      <c r="G5" s="556" t="s">
        <v>455</v>
      </c>
      <c r="H5" s="558" t="s">
        <v>456</v>
      </c>
      <c r="I5" s="558" t="s">
        <v>4</v>
      </c>
      <c r="J5" s="558" t="s">
        <v>5</v>
      </c>
      <c r="K5" s="589" t="s">
        <v>6</v>
      </c>
      <c r="L5" s="556" t="str">
        <f>G5</f>
        <v>FINAL READING 01/12/2016</v>
      </c>
      <c r="M5" s="558" t="str">
        <f>H5</f>
        <v>INTIAL READING 01/11/2016</v>
      </c>
      <c r="N5" s="558" t="s">
        <v>4</v>
      </c>
      <c r="O5" s="558" t="s">
        <v>5</v>
      </c>
      <c r="P5" s="589" t="s">
        <v>6</v>
      </c>
      <c r="Q5" s="589" t="s">
        <v>310</v>
      </c>
    </row>
    <row r="6" spans="1:12" ht="1.5" customHeight="1" hidden="1" thickTop="1">
      <c r="A6" s="7"/>
      <c r="B6" s="8"/>
      <c r="C6" s="7"/>
      <c r="D6" s="7"/>
      <c r="E6" s="7"/>
      <c r="F6" s="7"/>
      <c r="L6" s="477"/>
    </row>
    <row r="7" spans="1:17" ht="15.75" customHeight="1" thickTop="1">
      <c r="A7" s="276"/>
      <c r="B7" s="346" t="s">
        <v>14</v>
      </c>
      <c r="C7" s="335"/>
      <c r="D7" s="349"/>
      <c r="E7" s="349"/>
      <c r="F7" s="335"/>
      <c r="G7" s="341"/>
      <c r="H7" s="516"/>
      <c r="I7" s="516"/>
      <c r="J7" s="516"/>
      <c r="K7" s="130"/>
      <c r="L7" s="341"/>
      <c r="M7" s="516"/>
      <c r="N7" s="516"/>
      <c r="O7" s="516"/>
      <c r="P7" s="591"/>
      <c r="Q7" s="469"/>
    </row>
    <row r="8" spans="1:17" ht="16.5" customHeight="1">
      <c r="A8" s="276">
        <v>1</v>
      </c>
      <c r="B8" s="345" t="s">
        <v>15</v>
      </c>
      <c r="C8" s="335">
        <v>5128429</v>
      </c>
      <c r="D8" s="348" t="s">
        <v>12</v>
      </c>
      <c r="E8" s="327" t="s">
        <v>347</v>
      </c>
      <c r="F8" s="335">
        <v>-1000</v>
      </c>
      <c r="G8" s="341">
        <v>999810</v>
      </c>
      <c r="H8" s="342">
        <v>1001833</v>
      </c>
      <c r="I8" s="342">
        <f>G8-H8</f>
        <v>-2023</v>
      </c>
      <c r="J8" s="342">
        <f>$F8*I8</f>
        <v>2023000</v>
      </c>
      <c r="K8" s="343">
        <f>J8/1000000</f>
        <v>2.023</v>
      </c>
      <c r="L8" s="341">
        <v>999721</v>
      </c>
      <c r="M8" s="342">
        <v>999721</v>
      </c>
      <c r="N8" s="342">
        <f>L8-M8</f>
        <v>0</v>
      </c>
      <c r="O8" s="342">
        <f>$F8*N8</f>
        <v>0</v>
      </c>
      <c r="P8" s="343">
        <f>O8/1000000</f>
        <v>0</v>
      </c>
      <c r="Q8" s="757"/>
    </row>
    <row r="9" spans="1:17" ht="16.5">
      <c r="A9" s="276">
        <v>2</v>
      </c>
      <c r="B9" s="345" t="s">
        <v>381</v>
      </c>
      <c r="C9" s="335">
        <v>4864976</v>
      </c>
      <c r="D9" s="348" t="s">
        <v>12</v>
      </c>
      <c r="E9" s="327" t="s">
        <v>347</v>
      </c>
      <c r="F9" s="335">
        <v>-1000</v>
      </c>
      <c r="G9" s="341">
        <v>11248</v>
      </c>
      <c r="H9" s="342">
        <v>9444</v>
      </c>
      <c r="I9" s="342">
        <f>G9-H9</f>
        <v>1804</v>
      </c>
      <c r="J9" s="342">
        <f>$F9*I9</f>
        <v>-1804000</v>
      </c>
      <c r="K9" s="343">
        <f>J9/1000000</f>
        <v>-1.804</v>
      </c>
      <c r="L9" s="341">
        <v>998764</v>
      </c>
      <c r="M9" s="342">
        <v>998764</v>
      </c>
      <c r="N9" s="342">
        <f>L9-M9</f>
        <v>0</v>
      </c>
      <c r="O9" s="342">
        <f>$F9*N9</f>
        <v>0</v>
      </c>
      <c r="P9" s="343">
        <f>O9/1000000</f>
        <v>0</v>
      </c>
      <c r="Q9" s="476"/>
    </row>
    <row r="10" spans="1:17" ht="15.75" customHeight="1">
      <c r="A10" s="276">
        <v>3</v>
      </c>
      <c r="B10" s="345" t="s">
        <v>17</v>
      </c>
      <c r="C10" s="335">
        <v>4864905</v>
      </c>
      <c r="D10" s="348" t="s">
        <v>12</v>
      </c>
      <c r="E10" s="327" t="s">
        <v>347</v>
      </c>
      <c r="F10" s="335">
        <v>-1000</v>
      </c>
      <c r="G10" s="341">
        <v>965003</v>
      </c>
      <c r="H10" s="342">
        <v>967603</v>
      </c>
      <c r="I10" s="342">
        <f>G10-H10</f>
        <v>-2600</v>
      </c>
      <c r="J10" s="342">
        <f>$F10*I10</f>
        <v>2600000</v>
      </c>
      <c r="K10" s="343">
        <f>J10/1000000</f>
        <v>2.6</v>
      </c>
      <c r="L10" s="341">
        <v>995723</v>
      </c>
      <c r="M10" s="342">
        <v>995723</v>
      </c>
      <c r="N10" s="342">
        <f>L10-M10</f>
        <v>0</v>
      </c>
      <c r="O10" s="342">
        <f>$F10*N10</f>
        <v>0</v>
      </c>
      <c r="P10" s="343">
        <f>O10/1000000</f>
        <v>0</v>
      </c>
      <c r="Q10" s="469"/>
    </row>
    <row r="11" spans="1:17" ht="15.75" customHeight="1">
      <c r="A11" s="276"/>
      <c r="B11" s="346" t="s">
        <v>18</v>
      </c>
      <c r="C11" s="335"/>
      <c r="D11" s="349"/>
      <c r="E11" s="349"/>
      <c r="F11" s="335"/>
      <c r="G11" s="341"/>
      <c r="H11" s="342"/>
      <c r="I11" s="342"/>
      <c r="J11" s="342"/>
      <c r="K11" s="343"/>
      <c r="L11" s="341"/>
      <c r="M11" s="342"/>
      <c r="N11" s="342"/>
      <c r="O11" s="342"/>
      <c r="P11" s="343"/>
      <c r="Q11" s="469"/>
    </row>
    <row r="12" spans="1:17" ht="15.75" customHeight="1">
      <c r="A12" s="276">
        <v>4</v>
      </c>
      <c r="B12" s="345" t="s">
        <v>15</v>
      </c>
      <c r="C12" s="335">
        <v>5295129</v>
      </c>
      <c r="D12" s="348" t="s">
        <v>12</v>
      </c>
      <c r="E12" s="327" t="s">
        <v>347</v>
      </c>
      <c r="F12" s="335">
        <v>-1000</v>
      </c>
      <c r="G12" s="341">
        <v>998933</v>
      </c>
      <c r="H12" s="342">
        <v>999008</v>
      </c>
      <c r="I12" s="342">
        <f>G12-H12</f>
        <v>-75</v>
      </c>
      <c r="J12" s="342">
        <f>$F12*I12</f>
        <v>75000</v>
      </c>
      <c r="K12" s="343">
        <f>J12/1000000</f>
        <v>0.075</v>
      </c>
      <c r="L12" s="341">
        <v>973030</v>
      </c>
      <c r="M12" s="342">
        <v>973323</v>
      </c>
      <c r="N12" s="342">
        <f>L12-M12</f>
        <v>-293</v>
      </c>
      <c r="O12" s="342">
        <f>$F12*N12</f>
        <v>293000</v>
      </c>
      <c r="P12" s="343">
        <f>O12/1000000</f>
        <v>0.293</v>
      </c>
      <c r="Q12" s="469"/>
    </row>
    <row r="13" spans="1:17" ht="15.75" customHeight="1">
      <c r="A13" s="276">
        <v>5</v>
      </c>
      <c r="B13" s="345" t="s">
        <v>16</v>
      </c>
      <c r="C13" s="335">
        <v>4864912</v>
      </c>
      <c r="D13" s="348" t="s">
        <v>12</v>
      </c>
      <c r="E13" s="327" t="s">
        <v>347</v>
      </c>
      <c r="F13" s="335">
        <v>-1000</v>
      </c>
      <c r="G13" s="341">
        <v>1928</v>
      </c>
      <c r="H13" s="342">
        <v>2252</v>
      </c>
      <c r="I13" s="342">
        <f>G13-H13</f>
        <v>-324</v>
      </c>
      <c r="J13" s="342">
        <f>$F13*I13</f>
        <v>324000</v>
      </c>
      <c r="K13" s="343">
        <f>J13/1000000</f>
        <v>0.324</v>
      </c>
      <c r="L13" s="341">
        <v>999110</v>
      </c>
      <c r="M13" s="342">
        <v>999159</v>
      </c>
      <c r="N13" s="342">
        <f>L13-M13</f>
        <v>-49</v>
      </c>
      <c r="O13" s="342">
        <f>$F13*N13</f>
        <v>49000</v>
      </c>
      <c r="P13" s="343">
        <f>O13/1000000</f>
        <v>0.049</v>
      </c>
      <c r="Q13" s="469"/>
    </row>
    <row r="14" spans="1:17" ht="15.75" customHeight="1">
      <c r="A14" s="276"/>
      <c r="B14" s="346" t="s">
        <v>21</v>
      </c>
      <c r="C14" s="335"/>
      <c r="D14" s="349"/>
      <c r="E14" s="327"/>
      <c r="F14" s="335"/>
      <c r="G14" s="341"/>
      <c r="H14" s="342"/>
      <c r="I14" s="342"/>
      <c r="J14" s="342"/>
      <c r="K14" s="343"/>
      <c r="L14" s="341"/>
      <c r="M14" s="342"/>
      <c r="N14" s="342"/>
      <c r="O14" s="342"/>
      <c r="P14" s="343"/>
      <c r="Q14" s="469"/>
    </row>
    <row r="15" spans="1:17" ht="14.25" customHeight="1">
      <c r="A15" s="276">
        <v>6</v>
      </c>
      <c r="B15" s="345" t="s">
        <v>15</v>
      </c>
      <c r="C15" s="335">
        <v>4864982</v>
      </c>
      <c r="D15" s="348" t="s">
        <v>12</v>
      </c>
      <c r="E15" s="327" t="s">
        <v>347</v>
      </c>
      <c r="F15" s="335">
        <v>-1000</v>
      </c>
      <c r="G15" s="341">
        <v>23665</v>
      </c>
      <c r="H15" s="342">
        <v>23717</v>
      </c>
      <c r="I15" s="342">
        <f>G15-H15</f>
        <v>-52</v>
      </c>
      <c r="J15" s="342">
        <f>$F15*I15</f>
        <v>52000</v>
      </c>
      <c r="K15" s="343">
        <f>J15/1000000</f>
        <v>0.052</v>
      </c>
      <c r="L15" s="341">
        <v>17606</v>
      </c>
      <c r="M15" s="342">
        <v>17606</v>
      </c>
      <c r="N15" s="342">
        <f>L15-M15</f>
        <v>0</v>
      </c>
      <c r="O15" s="342">
        <f>$F15*N15</f>
        <v>0</v>
      </c>
      <c r="P15" s="343">
        <f>O15/1000000</f>
        <v>0</v>
      </c>
      <c r="Q15" s="469"/>
    </row>
    <row r="16" spans="1:17" ht="13.5" customHeight="1">
      <c r="A16" s="276">
        <v>7</v>
      </c>
      <c r="B16" s="345" t="s">
        <v>16</v>
      </c>
      <c r="C16" s="335">
        <v>4865022</v>
      </c>
      <c r="D16" s="348" t="s">
        <v>12</v>
      </c>
      <c r="E16" s="327" t="s">
        <v>347</v>
      </c>
      <c r="F16" s="335">
        <v>-1000</v>
      </c>
      <c r="G16" s="341">
        <v>999897</v>
      </c>
      <c r="H16" s="342">
        <v>1000077</v>
      </c>
      <c r="I16" s="342">
        <f>G16-H16</f>
        <v>-180</v>
      </c>
      <c r="J16" s="342">
        <f>$F16*I16</f>
        <v>180000</v>
      </c>
      <c r="K16" s="343">
        <f>J16/1000000</f>
        <v>0.18</v>
      </c>
      <c r="L16" s="341">
        <v>999713</v>
      </c>
      <c r="M16" s="342">
        <v>999713</v>
      </c>
      <c r="N16" s="342">
        <f>L16-M16</f>
        <v>0</v>
      </c>
      <c r="O16" s="342">
        <f>$F16*N16</f>
        <v>0</v>
      </c>
      <c r="P16" s="343">
        <f>O16/1000000</f>
        <v>0</v>
      </c>
      <c r="Q16" s="481"/>
    </row>
    <row r="17" spans="1:17" ht="14.25" customHeight="1">
      <c r="A17" s="276">
        <v>8</v>
      </c>
      <c r="B17" s="345" t="s">
        <v>22</v>
      </c>
      <c r="C17" s="335">
        <v>4864953</v>
      </c>
      <c r="D17" s="348" t="s">
        <v>12</v>
      </c>
      <c r="E17" s="327" t="s">
        <v>347</v>
      </c>
      <c r="F17" s="335">
        <v>-1250</v>
      </c>
      <c r="G17" s="341">
        <v>11075</v>
      </c>
      <c r="H17" s="342">
        <v>11808</v>
      </c>
      <c r="I17" s="342">
        <f>G17-H17</f>
        <v>-733</v>
      </c>
      <c r="J17" s="342">
        <f>$F17*I17</f>
        <v>916250</v>
      </c>
      <c r="K17" s="343">
        <f>J17/1000000</f>
        <v>0.91625</v>
      </c>
      <c r="L17" s="341">
        <v>991918</v>
      </c>
      <c r="M17" s="342">
        <v>991918</v>
      </c>
      <c r="N17" s="342">
        <f>L17-M17</f>
        <v>0</v>
      </c>
      <c r="O17" s="342">
        <f>$F17*N17</f>
        <v>0</v>
      </c>
      <c r="P17" s="343">
        <f>O17/1000000</f>
        <v>0</v>
      </c>
      <c r="Q17" s="480"/>
    </row>
    <row r="18" spans="1:17" ht="13.5" customHeight="1">
      <c r="A18" s="276">
        <v>9</v>
      </c>
      <c r="B18" s="345" t="s">
        <v>23</v>
      </c>
      <c r="C18" s="335">
        <v>4864984</v>
      </c>
      <c r="D18" s="348" t="s">
        <v>12</v>
      </c>
      <c r="E18" s="327" t="s">
        <v>347</v>
      </c>
      <c r="F18" s="335">
        <v>-1000</v>
      </c>
      <c r="G18" s="341">
        <v>992337</v>
      </c>
      <c r="H18" s="342">
        <v>994035</v>
      </c>
      <c r="I18" s="342">
        <f>G18-H18</f>
        <v>-1698</v>
      </c>
      <c r="J18" s="342">
        <f>$F18*I18</f>
        <v>1698000</v>
      </c>
      <c r="K18" s="343">
        <f>J18/1000000</f>
        <v>1.698</v>
      </c>
      <c r="L18" s="341">
        <v>981193</v>
      </c>
      <c r="M18" s="342">
        <v>981193</v>
      </c>
      <c r="N18" s="342">
        <f>L18-M18</f>
        <v>0</v>
      </c>
      <c r="O18" s="342">
        <f>$F18*N18</f>
        <v>0</v>
      </c>
      <c r="P18" s="343">
        <f>O18/1000000</f>
        <v>0</v>
      </c>
      <c r="Q18" s="469"/>
    </row>
    <row r="19" spans="1:17" ht="15.75" customHeight="1">
      <c r="A19" s="276"/>
      <c r="B19" s="346" t="s">
        <v>24</v>
      </c>
      <c r="C19" s="335"/>
      <c r="D19" s="349"/>
      <c r="E19" s="327"/>
      <c r="F19" s="335"/>
      <c r="G19" s="341"/>
      <c r="H19" s="342"/>
      <c r="I19" s="342"/>
      <c r="J19" s="342"/>
      <c r="K19" s="343"/>
      <c r="L19" s="341"/>
      <c r="M19" s="342"/>
      <c r="N19" s="342"/>
      <c r="O19" s="342"/>
      <c r="P19" s="343"/>
      <c r="Q19" s="469"/>
    </row>
    <row r="20" spans="1:17" ht="15.75" customHeight="1">
      <c r="A20" s="276">
        <v>10</v>
      </c>
      <c r="B20" s="345" t="s">
        <v>15</v>
      </c>
      <c r="C20" s="335">
        <v>4864930</v>
      </c>
      <c r="D20" s="348" t="s">
        <v>12</v>
      </c>
      <c r="E20" s="327" t="s">
        <v>347</v>
      </c>
      <c r="F20" s="335">
        <v>-1000</v>
      </c>
      <c r="G20" s="341">
        <v>999475</v>
      </c>
      <c r="H20" s="342">
        <v>999469</v>
      </c>
      <c r="I20" s="342">
        <f aca="true" t="shared" si="0" ref="I20:I27">G20-H20</f>
        <v>6</v>
      </c>
      <c r="J20" s="342">
        <f aca="true" t="shared" si="1" ref="J20:J27">$F20*I20</f>
        <v>-6000</v>
      </c>
      <c r="K20" s="343">
        <f aca="true" t="shared" si="2" ref="K20:K27">J20/1000000</f>
        <v>-0.006</v>
      </c>
      <c r="L20" s="341">
        <v>20</v>
      </c>
      <c r="M20" s="342">
        <v>20</v>
      </c>
      <c r="N20" s="342">
        <f aca="true" t="shared" si="3" ref="N20:N27">L20-M20</f>
        <v>0</v>
      </c>
      <c r="O20" s="342">
        <f aca="true" t="shared" si="4" ref="O20:O27">$F20*N20</f>
        <v>0</v>
      </c>
      <c r="P20" s="343">
        <f aca="true" t="shared" si="5" ref="P20:P27">O20/1000000</f>
        <v>0</v>
      </c>
      <c r="Q20" s="481"/>
    </row>
    <row r="21" spans="1:17" ht="15.75" customHeight="1">
      <c r="A21" s="276">
        <v>11</v>
      </c>
      <c r="B21" s="345" t="s">
        <v>25</v>
      </c>
      <c r="C21" s="335">
        <v>5128412</v>
      </c>
      <c r="D21" s="348" t="s">
        <v>12</v>
      </c>
      <c r="E21" s="327" t="s">
        <v>347</v>
      </c>
      <c r="F21" s="335">
        <v>-1000</v>
      </c>
      <c r="G21" s="341">
        <v>999532</v>
      </c>
      <c r="H21" s="342">
        <v>999518</v>
      </c>
      <c r="I21" s="342">
        <f>G21-H21</f>
        <v>14</v>
      </c>
      <c r="J21" s="342">
        <f>$F21*I21</f>
        <v>-14000</v>
      </c>
      <c r="K21" s="343">
        <f>J21/1000000</f>
        <v>-0.014</v>
      </c>
      <c r="L21" s="341">
        <v>3</v>
      </c>
      <c r="M21" s="342">
        <v>3</v>
      </c>
      <c r="N21" s="342">
        <f>L21-M21</f>
        <v>0</v>
      </c>
      <c r="O21" s="342">
        <f>$F21*N21</f>
        <v>0</v>
      </c>
      <c r="P21" s="343">
        <f>O21/1000000</f>
        <v>0</v>
      </c>
      <c r="Q21" s="469"/>
    </row>
    <row r="22" spans="1:17" ht="16.5">
      <c r="A22" s="276">
        <v>12</v>
      </c>
      <c r="B22" s="345" t="s">
        <v>22</v>
      </c>
      <c r="C22" s="335">
        <v>5128410</v>
      </c>
      <c r="D22" s="348" t="s">
        <v>12</v>
      </c>
      <c r="E22" s="327" t="s">
        <v>347</v>
      </c>
      <c r="F22" s="335">
        <v>-1000</v>
      </c>
      <c r="G22" s="341">
        <v>976621</v>
      </c>
      <c r="H22" s="342">
        <v>977885</v>
      </c>
      <c r="I22" s="342">
        <f t="shared" si="0"/>
        <v>-1264</v>
      </c>
      <c r="J22" s="342">
        <f t="shared" si="1"/>
        <v>1264000</v>
      </c>
      <c r="K22" s="343">
        <f t="shared" si="2"/>
        <v>1.264</v>
      </c>
      <c r="L22" s="341">
        <v>997757</v>
      </c>
      <c r="M22" s="342">
        <v>997757</v>
      </c>
      <c r="N22" s="342">
        <f t="shared" si="3"/>
        <v>0</v>
      </c>
      <c r="O22" s="342">
        <f t="shared" si="4"/>
        <v>0</v>
      </c>
      <c r="P22" s="343">
        <f t="shared" si="5"/>
        <v>0</v>
      </c>
      <c r="Q22" s="480"/>
    </row>
    <row r="23" spans="1:17" ht="18.75" customHeight="1">
      <c r="A23" s="276">
        <v>13</v>
      </c>
      <c r="B23" s="345" t="s">
        <v>26</v>
      </c>
      <c r="C23" s="335">
        <v>4902494</v>
      </c>
      <c r="D23" s="348" t="s">
        <v>12</v>
      </c>
      <c r="E23" s="327" t="s">
        <v>347</v>
      </c>
      <c r="F23" s="335">
        <v>1000</v>
      </c>
      <c r="G23" s="341">
        <v>946963</v>
      </c>
      <c r="H23" s="342">
        <v>954558</v>
      </c>
      <c r="I23" s="342">
        <f>G23-H23</f>
        <v>-7595</v>
      </c>
      <c r="J23" s="342">
        <f>$F23*I23</f>
        <v>-7595000</v>
      </c>
      <c r="K23" s="343">
        <f>J23/1000000</f>
        <v>-7.595</v>
      </c>
      <c r="L23" s="341">
        <v>999983</v>
      </c>
      <c r="M23" s="342">
        <v>999983</v>
      </c>
      <c r="N23" s="342">
        <f>L23-M23</f>
        <v>0</v>
      </c>
      <c r="O23" s="342">
        <f>$F23*N23</f>
        <v>0</v>
      </c>
      <c r="P23" s="343">
        <f>O23/1000000</f>
        <v>0</v>
      </c>
      <c r="Q23" s="469"/>
    </row>
    <row r="24" spans="1:17" ht="15" customHeight="1">
      <c r="A24" s="276"/>
      <c r="B24" s="346" t="s">
        <v>440</v>
      </c>
      <c r="C24" s="335"/>
      <c r="D24" s="348"/>
      <c r="E24" s="327"/>
      <c r="F24" s="335"/>
      <c r="G24" s="341"/>
      <c r="H24" s="342"/>
      <c r="I24" s="342"/>
      <c r="J24" s="342"/>
      <c r="K24" s="343"/>
      <c r="L24" s="341"/>
      <c r="M24" s="342"/>
      <c r="N24" s="342"/>
      <c r="O24" s="342"/>
      <c r="P24" s="343"/>
      <c r="Q24" s="469"/>
    </row>
    <row r="25" spans="1:17" ht="15.75" customHeight="1">
      <c r="A25" s="276">
        <v>14</v>
      </c>
      <c r="B25" s="345" t="s">
        <v>15</v>
      </c>
      <c r="C25" s="335">
        <v>4865034</v>
      </c>
      <c r="D25" s="348" t="s">
        <v>12</v>
      </c>
      <c r="E25" s="327" t="s">
        <v>347</v>
      </c>
      <c r="F25" s="335">
        <v>-1000</v>
      </c>
      <c r="G25" s="341">
        <v>982967</v>
      </c>
      <c r="H25" s="342">
        <v>982705</v>
      </c>
      <c r="I25" s="342">
        <f t="shared" si="0"/>
        <v>262</v>
      </c>
      <c r="J25" s="342">
        <f t="shared" si="1"/>
        <v>-262000</v>
      </c>
      <c r="K25" s="343">
        <f t="shared" si="2"/>
        <v>-0.262</v>
      </c>
      <c r="L25" s="341">
        <v>16907</v>
      </c>
      <c r="M25" s="342">
        <v>16908</v>
      </c>
      <c r="N25" s="342">
        <f t="shared" si="3"/>
        <v>-1</v>
      </c>
      <c r="O25" s="342">
        <f t="shared" si="4"/>
        <v>1000</v>
      </c>
      <c r="P25" s="343">
        <f t="shared" si="5"/>
        <v>0.001</v>
      </c>
      <c r="Q25" s="469"/>
    </row>
    <row r="26" spans="1:17" ht="15.75" customHeight="1">
      <c r="A26" s="276">
        <v>15</v>
      </c>
      <c r="B26" s="345" t="s">
        <v>16</v>
      </c>
      <c r="C26" s="335">
        <v>4865035</v>
      </c>
      <c r="D26" s="348" t="s">
        <v>12</v>
      </c>
      <c r="E26" s="327" t="s">
        <v>347</v>
      </c>
      <c r="F26" s="335">
        <v>-1000</v>
      </c>
      <c r="G26" s="341">
        <v>6866</v>
      </c>
      <c r="H26" s="342">
        <v>6027</v>
      </c>
      <c r="I26" s="342">
        <f t="shared" si="0"/>
        <v>839</v>
      </c>
      <c r="J26" s="342">
        <f t="shared" si="1"/>
        <v>-839000</v>
      </c>
      <c r="K26" s="343">
        <f t="shared" si="2"/>
        <v>-0.839</v>
      </c>
      <c r="L26" s="341">
        <v>20580</v>
      </c>
      <c r="M26" s="342">
        <v>20578</v>
      </c>
      <c r="N26" s="342">
        <f t="shared" si="3"/>
        <v>2</v>
      </c>
      <c r="O26" s="342">
        <f t="shared" si="4"/>
        <v>-2000</v>
      </c>
      <c r="P26" s="343">
        <f t="shared" si="5"/>
        <v>-0.002</v>
      </c>
      <c r="Q26" s="481"/>
    </row>
    <row r="27" spans="1:17" ht="15.75" customHeight="1">
      <c r="A27" s="276">
        <v>16</v>
      </c>
      <c r="B27" s="345" t="s">
        <v>17</v>
      </c>
      <c r="C27" s="335">
        <v>4865052</v>
      </c>
      <c r="D27" s="348" t="s">
        <v>12</v>
      </c>
      <c r="E27" s="327" t="s">
        <v>347</v>
      </c>
      <c r="F27" s="335">
        <v>-1000</v>
      </c>
      <c r="G27" s="341">
        <v>13652</v>
      </c>
      <c r="H27" s="342">
        <v>12714</v>
      </c>
      <c r="I27" s="342">
        <f t="shared" si="0"/>
        <v>938</v>
      </c>
      <c r="J27" s="342">
        <f t="shared" si="1"/>
        <v>-938000</v>
      </c>
      <c r="K27" s="343">
        <f t="shared" si="2"/>
        <v>-0.938</v>
      </c>
      <c r="L27" s="341">
        <v>264</v>
      </c>
      <c r="M27" s="342">
        <v>252</v>
      </c>
      <c r="N27" s="342">
        <f t="shared" si="3"/>
        <v>12</v>
      </c>
      <c r="O27" s="342">
        <f t="shared" si="4"/>
        <v>-12000</v>
      </c>
      <c r="P27" s="343">
        <f t="shared" si="5"/>
        <v>-0.012</v>
      </c>
      <c r="Q27" s="469"/>
    </row>
    <row r="28" spans="1:17" ht="15.75" customHeight="1">
      <c r="A28" s="276"/>
      <c r="B28" s="346" t="s">
        <v>27</v>
      </c>
      <c r="C28" s="335"/>
      <c r="D28" s="349"/>
      <c r="E28" s="327"/>
      <c r="F28" s="335"/>
      <c r="G28" s="341"/>
      <c r="H28" s="342"/>
      <c r="I28" s="342"/>
      <c r="J28" s="342"/>
      <c r="K28" s="343"/>
      <c r="L28" s="341"/>
      <c r="M28" s="342"/>
      <c r="N28" s="342"/>
      <c r="O28" s="342"/>
      <c r="P28" s="343"/>
      <c r="Q28" s="469"/>
    </row>
    <row r="29" spans="1:17" ht="15.75" customHeight="1">
      <c r="A29" s="276">
        <v>17</v>
      </c>
      <c r="B29" s="345" t="s">
        <v>435</v>
      </c>
      <c r="C29" s="335">
        <v>5295159</v>
      </c>
      <c r="D29" s="348" t="s">
        <v>12</v>
      </c>
      <c r="E29" s="327" t="s">
        <v>347</v>
      </c>
      <c r="F29" s="335">
        <v>400</v>
      </c>
      <c r="G29" s="341">
        <v>1000016</v>
      </c>
      <c r="H29" s="342">
        <v>999996</v>
      </c>
      <c r="I29" s="342">
        <f aca="true" t="shared" si="6" ref="I29:I36">G29-H29</f>
        <v>20</v>
      </c>
      <c r="J29" s="342">
        <f aca="true" t="shared" si="7" ref="J29:J36">$F29*I29</f>
        <v>8000</v>
      </c>
      <c r="K29" s="343">
        <f aca="true" t="shared" si="8" ref="K29:K36">J29/1000000</f>
        <v>0.008</v>
      </c>
      <c r="L29" s="341">
        <v>6608</v>
      </c>
      <c r="M29" s="342">
        <v>6294</v>
      </c>
      <c r="N29" s="342">
        <f aca="true" t="shared" si="9" ref="N29:N36">L29-M29</f>
        <v>314</v>
      </c>
      <c r="O29" s="342">
        <f aca="true" t="shared" si="10" ref="O29:O36">$F29*N29</f>
        <v>125600</v>
      </c>
      <c r="P29" s="343">
        <f aca="true" t="shared" si="11" ref="P29:P36">O29/1000000</f>
        <v>0.1256</v>
      </c>
      <c r="Q29" s="509"/>
    </row>
    <row r="30" spans="1:17" ht="15.75" customHeight="1">
      <c r="A30" s="276"/>
      <c r="B30" s="345"/>
      <c r="C30" s="335"/>
      <c r="D30" s="348"/>
      <c r="E30" s="327"/>
      <c r="F30" s="335">
        <v>400</v>
      </c>
      <c r="G30" s="341"/>
      <c r="H30" s="342"/>
      <c r="I30" s="342"/>
      <c r="J30" s="342"/>
      <c r="K30" s="343"/>
      <c r="L30" s="341">
        <v>999149</v>
      </c>
      <c r="M30" s="342">
        <v>998566</v>
      </c>
      <c r="N30" s="342">
        <f t="shared" si="9"/>
        <v>583</v>
      </c>
      <c r="O30" s="342">
        <f t="shared" si="10"/>
        <v>233200</v>
      </c>
      <c r="P30" s="343">
        <f t="shared" si="11"/>
        <v>0.2332</v>
      </c>
      <c r="Q30" s="509"/>
    </row>
    <row r="31" spans="1:17" ht="15.75" customHeight="1">
      <c r="A31" s="276">
        <v>18</v>
      </c>
      <c r="B31" s="345" t="s">
        <v>28</v>
      </c>
      <c r="C31" s="335">
        <v>4864887</v>
      </c>
      <c r="D31" s="348" t="s">
        <v>12</v>
      </c>
      <c r="E31" s="327" t="s">
        <v>347</v>
      </c>
      <c r="F31" s="335">
        <v>1000</v>
      </c>
      <c r="G31" s="341">
        <v>793</v>
      </c>
      <c r="H31" s="342">
        <v>783</v>
      </c>
      <c r="I31" s="342">
        <f t="shared" si="6"/>
        <v>10</v>
      </c>
      <c r="J31" s="342">
        <f t="shared" si="7"/>
        <v>10000</v>
      </c>
      <c r="K31" s="343">
        <f t="shared" si="8"/>
        <v>0.01</v>
      </c>
      <c r="L31" s="341">
        <v>27731</v>
      </c>
      <c r="M31" s="342">
        <v>27640</v>
      </c>
      <c r="N31" s="342">
        <f t="shared" si="9"/>
        <v>91</v>
      </c>
      <c r="O31" s="342">
        <f t="shared" si="10"/>
        <v>91000</v>
      </c>
      <c r="P31" s="343">
        <f t="shared" si="11"/>
        <v>0.091</v>
      </c>
      <c r="Q31" s="469"/>
    </row>
    <row r="32" spans="1:17" ht="15.75" customHeight="1">
      <c r="A32" s="276">
        <v>19</v>
      </c>
      <c r="B32" s="345" t="s">
        <v>29</v>
      </c>
      <c r="C32" s="335">
        <v>4864880</v>
      </c>
      <c r="D32" s="348" t="s">
        <v>12</v>
      </c>
      <c r="E32" s="327" t="s">
        <v>347</v>
      </c>
      <c r="F32" s="335">
        <v>500</v>
      </c>
      <c r="G32" s="341">
        <v>642</v>
      </c>
      <c r="H32" s="342">
        <v>250</v>
      </c>
      <c r="I32" s="342">
        <f>G32-H32</f>
        <v>392</v>
      </c>
      <c r="J32" s="342">
        <f>$F32*I32</f>
        <v>196000</v>
      </c>
      <c r="K32" s="343">
        <f>J32/1000000</f>
        <v>0.196</v>
      </c>
      <c r="L32" s="341">
        <v>55</v>
      </c>
      <c r="M32" s="342">
        <v>24</v>
      </c>
      <c r="N32" s="342">
        <f>L32-M32</f>
        <v>31</v>
      </c>
      <c r="O32" s="342">
        <f>$F32*N32</f>
        <v>15500</v>
      </c>
      <c r="P32" s="343">
        <f>O32/1000000</f>
        <v>0.0155</v>
      </c>
      <c r="Q32" s="469"/>
    </row>
    <row r="33" spans="1:17" ht="15.75" customHeight="1">
      <c r="A33" s="276">
        <v>20</v>
      </c>
      <c r="B33" s="345" t="s">
        <v>30</v>
      </c>
      <c r="C33" s="335">
        <v>4864799</v>
      </c>
      <c r="D33" s="348" t="s">
        <v>12</v>
      </c>
      <c r="E33" s="327" t="s">
        <v>347</v>
      </c>
      <c r="F33" s="335">
        <v>100</v>
      </c>
      <c r="G33" s="341">
        <v>125964</v>
      </c>
      <c r="H33" s="342">
        <v>122359</v>
      </c>
      <c r="I33" s="342">
        <f t="shared" si="6"/>
        <v>3605</v>
      </c>
      <c r="J33" s="342">
        <f t="shared" si="7"/>
        <v>360500</v>
      </c>
      <c r="K33" s="343">
        <f t="shared" si="8"/>
        <v>0.3605</v>
      </c>
      <c r="L33" s="341">
        <v>254134</v>
      </c>
      <c r="M33" s="342">
        <v>253916</v>
      </c>
      <c r="N33" s="342">
        <f t="shared" si="9"/>
        <v>218</v>
      </c>
      <c r="O33" s="342">
        <f t="shared" si="10"/>
        <v>21800</v>
      </c>
      <c r="P33" s="343">
        <f t="shared" si="11"/>
        <v>0.0218</v>
      </c>
      <c r="Q33" s="469"/>
    </row>
    <row r="34" spans="1:17" ht="15.75" customHeight="1">
      <c r="A34" s="276">
        <v>21</v>
      </c>
      <c r="B34" s="345" t="s">
        <v>31</v>
      </c>
      <c r="C34" s="335">
        <v>4864888</v>
      </c>
      <c r="D34" s="348" t="s">
        <v>12</v>
      </c>
      <c r="E34" s="327" t="s">
        <v>347</v>
      </c>
      <c r="F34" s="335">
        <v>1000</v>
      </c>
      <c r="G34" s="341">
        <v>996206</v>
      </c>
      <c r="H34" s="342">
        <v>996376</v>
      </c>
      <c r="I34" s="342">
        <f t="shared" si="6"/>
        <v>-170</v>
      </c>
      <c r="J34" s="342">
        <f t="shared" si="7"/>
        <v>-170000</v>
      </c>
      <c r="K34" s="343">
        <f t="shared" si="8"/>
        <v>-0.17</v>
      </c>
      <c r="L34" s="341">
        <v>992707</v>
      </c>
      <c r="M34" s="342">
        <v>992861</v>
      </c>
      <c r="N34" s="342">
        <f t="shared" si="9"/>
        <v>-154</v>
      </c>
      <c r="O34" s="342">
        <f t="shared" si="10"/>
        <v>-154000</v>
      </c>
      <c r="P34" s="343">
        <f t="shared" si="11"/>
        <v>-0.154</v>
      </c>
      <c r="Q34" s="469"/>
    </row>
    <row r="35" spans="1:17" ht="15.75" customHeight="1">
      <c r="A35" s="276">
        <v>22</v>
      </c>
      <c r="B35" s="345" t="s">
        <v>375</v>
      </c>
      <c r="C35" s="335">
        <v>5128402</v>
      </c>
      <c r="D35" s="348" t="s">
        <v>12</v>
      </c>
      <c r="E35" s="327" t="s">
        <v>347</v>
      </c>
      <c r="F35" s="335">
        <v>1000</v>
      </c>
      <c r="G35" s="341">
        <v>513</v>
      </c>
      <c r="H35" s="342">
        <v>564</v>
      </c>
      <c r="I35" s="342">
        <f t="shared" si="6"/>
        <v>-51</v>
      </c>
      <c r="J35" s="342">
        <f t="shared" si="7"/>
        <v>-51000</v>
      </c>
      <c r="K35" s="343">
        <f t="shared" si="8"/>
        <v>-0.051</v>
      </c>
      <c r="L35" s="341">
        <v>1059</v>
      </c>
      <c r="M35" s="342">
        <v>1265</v>
      </c>
      <c r="N35" s="342">
        <f t="shared" si="9"/>
        <v>-206</v>
      </c>
      <c r="O35" s="342">
        <f t="shared" si="10"/>
        <v>-206000</v>
      </c>
      <c r="P35" s="343">
        <f t="shared" si="11"/>
        <v>-0.206</v>
      </c>
      <c r="Q35" s="480"/>
    </row>
    <row r="36" spans="1:16" ht="15.75" customHeight="1">
      <c r="A36" s="276">
        <v>23</v>
      </c>
      <c r="B36" s="345" t="s">
        <v>415</v>
      </c>
      <c r="C36" s="335">
        <v>5295124</v>
      </c>
      <c r="D36" s="348" t="s">
        <v>12</v>
      </c>
      <c r="E36" s="327" t="s">
        <v>347</v>
      </c>
      <c r="F36" s="335">
        <v>100</v>
      </c>
      <c r="G36" s="341">
        <v>71430</v>
      </c>
      <c r="H36" s="342">
        <v>65201</v>
      </c>
      <c r="I36" s="342">
        <f t="shared" si="6"/>
        <v>6229</v>
      </c>
      <c r="J36" s="342">
        <f t="shared" si="7"/>
        <v>622900</v>
      </c>
      <c r="K36" s="343">
        <f t="shared" si="8"/>
        <v>0.6229</v>
      </c>
      <c r="L36" s="341">
        <v>7139</v>
      </c>
      <c r="M36" s="342">
        <v>7135</v>
      </c>
      <c r="N36" s="342">
        <f t="shared" si="9"/>
        <v>4</v>
      </c>
      <c r="O36" s="342">
        <f t="shared" si="10"/>
        <v>400</v>
      </c>
      <c r="P36" s="343">
        <f t="shared" si="11"/>
        <v>0.0004</v>
      </c>
    </row>
    <row r="37" spans="1:17" ht="15.75" customHeight="1">
      <c r="A37" s="276"/>
      <c r="B37" s="347" t="s">
        <v>32</v>
      </c>
      <c r="C37" s="335"/>
      <c r="D37" s="348"/>
      <c r="E37" s="327"/>
      <c r="F37" s="335"/>
      <c r="G37" s="341"/>
      <c r="H37" s="342"/>
      <c r="I37" s="342"/>
      <c r="J37" s="342"/>
      <c r="K37" s="343"/>
      <c r="L37" s="341"/>
      <c r="M37" s="342"/>
      <c r="N37" s="342"/>
      <c r="O37" s="342"/>
      <c r="P37" s="343"/>
      <c r="Q37" s="469"/>
    </row>
    <row r="38" spans="1:17" ht="15.75" customHeight="1">
      <c r="A38" s="276">
        <v>24</v>
      </c>
      <c r="B38" s="345" t="s">
        <v>372</v>
      </c>
      <c r="C38" s="335">
        <v>4865057</v>
      </c>
      <c r="D38" s="348" t="s">
        <v>12</v>
      </c>
      <c r="E38" s="327" t="s">
        <v>347</v>
      </c>
      <c r="F38" s="335">
        <v>1000</v>
      </c>
      <c r="G38" s="341">
        <v>632117</v>
      </c>
      <c r="H38" s="342">
        <v>633773</v>
      </c>
      <c r="I38" s="342">
        <f>G38-H38</f>
        <v>-1656</v>
      </c>
      <c r="J38" s="342">
        <f>$F38*I38</f>
        <v>-1656000</v>
      </c>
      <c r="K38" s="343">
        <f>J38/1000000</f>
        <v>-1.656</v>
      </c>
      <c r="L38" s="341">
        <v>796080</v>
      </c>
      <c r="M38" s="342">
        <v>796080</v>
      </c>
      <c r="N38" s="342">
        <f>L38-M38</f>
        <v>0</v>
      </c>
      <c r="O38" s="342">
        <f>$F38*N38</f>
        <v>0</v>
      </c>
      <c r="P38" s="343">
        <f>O38/1000000</f>
        <v>0</v>
      </c>
      <c r="Q38" s="480"/>
    </row>
    <row r="39" spans="1:17" ht="15.75" customHeight="1">
      <c r="A39" s="276">
        <v>25</v>
      </c>
      <c r="B39" s="345" t="s">
        <v>373</v>
      </c>
      <c r="C39" s="335">
        <v>4865058</v>
      </c>
      <c r="D39" s="348" t="s">
        <v>12</v>
      </c>
      <c r="E39" s="327" t="s">
        <v>347</v>
      </c>
      <c r="F39" s="335">
        <v>1000</v>
      </c>
      <c r="G39" s="341">
        <v>625274</v>
      </c>
      <c r="H39" s="342">
        <v>626243</v>
      </c>
      <c r="I39" s="342">
        <f>G39-H39</f>
        <v>-969</v>
      </c>
      <c r="J39" s="342">
        <f>$F39*I39</f>
        <v>-969000</v>
      </c>
      <c r="K39" s="343">
        <f>J39/1000000</f>
        <v>-0.969</v>
      </c>
      <c r="L39" s="341">
        <v>829250</v>
      </c>
      <c r="M39" s="342">
        <v>829250</v>
      </c>
      <c r="N39" s="342">
        <f>L39-M39</f>
        <v>0</v>
      </c>
      <c r="O39" s="342">
        <f>$F39*N39</f>
        <v>0</v>
      </c>
      <c r="P39" s="343">
        <f>O39/1000000</f>
        <v>0</v>
      </c>
      <c r="Q39" s="480"/>
    </row>
    <row r="40" spans="1:17" ht="15.75" customHeight="1">
      <c r="A40" s="276">
        <v>26</v>
      </c>
      <c r="B40" s="345" t="s">
        <v>33</v>
      </c>
      <c r="C40" s="335">
        <v>4902506</v>
      </c>
      <c r="D40" s="348" t="s">
        <v>12</v>
      </c>
      <c r="E40" s="327" t="s">
        <v>347</v>
      </c>
      <c r="F40" s="335">
        <v>400</v>
      </c>
      <c r="G40" s="276">
        <v>1061</v>
      </c>
      <c r="H40" s="277">
        <v>698</v>
      </c>
      <c r="I40" s="277">
        <f>G40-H40</f>
        <v>363</v>
      </c>
      <c r="J40" s="277">
        <f>$F40*I40</f>
        <v>145200</v>
      </c>
      <c r="K40" s="762">
        <f>J40/1000000</f>
        <v>0.1452</v>
      </c>
      <c r="L40" s="276">
        <v>999053</v>
      </c>
      <c r="M40" s="277">
        <v>999053</v>
      </c>
      <c r="N40" s="277">
        <f>L40-M40</f>
        <v>0</v>
      </c>
      <c r="O40" s="277">
        <f>$F40*N40</f>
        <v>0</v>
      </c>
      <c r="P40" s="762">
        <f>O40/1000000</f>
        <v>0</v>
      </c>
      <c r="Q40" s="509"/>
    </row>
    <row r="41" spans="1:17" ht="15.75" customHeight="1">
      <c r="A41" s="276"/>
      <c r="B41" s="345"/>
      <c r="C41" s="335"/>
      <c r="D41" s="348"/>
      <c r="E41" s="327"/>
      <c r="F41" s="335"/>
      <c r="G41" s="276"/>
      <c r="H41" s="277"/>
      <c r="I41" s="277"/>
      <c r="J41" s="277"/>
      <c r="K41" s="762">
        <v>-0.1674</v>
      </c>
      <c r="L41" s="276"/>
      <c r="M41" s="277"/>
      <c r="N41" s="277"/>
      <c r="O41" s="277"/>
      <c r="P41" s="762">
        <v>0.0132</v>
      </c>
      <c r="Q41" s="509" t="s">
        <v>473</v>
      </c>
    </row>
    <row r="42" spans="1:17" ht="12.75" customHeight="1">
      <c r="A42" s="276">
        <v>27</v>
      </c>
      <c r="B42" s="345" t="s">
        <v>34</v>
      </c>
      <c r="C42" s="335">
        <v>5128405</v>
      </c>
      <c r="D42" s="348" t="s">
        <v>12</v>
      </c>
      <c r="E42" s="327" t="s">
        <v>347</v>
      </c>
      <c r="F42" s="335">
        <v>500</v>
      </c>
      <c r="G42" s="341">
        <v>5664</v>
      </c>
      <c r="H42" s="342">
        <v>5502</v>
      </c>
      <c r="I42" s="342">
        <f>G42-H42</f>
        <v>162</v>
      </c>
      <c r="J42" s="342">
        <f>$F42*I42</f>
        <v>81000</v>
      </c>
      <c r="K42" s="343">
        <f>J42/1000000</f>
        <v>0.081</v>
      </c>
      <c r="L42" s="341">
        <v>2307</v>
      </c>
      <c r="M42" s="342">
        <v>2305</v>
      </c>
      <c r="N42" s="342">
        <f>L42-M42</f>
        <v>2</v>
      </c>
      <c r="O42" s="342">
        <f>$F42*N42</f>
        <v>1000</v>
      </c>
      <c r="P42" s="343">
        <f>O42/1000000</f>
        <v>0.001</v>
      </c>
      <c r="Q42" s="469"/>
    </row>
    <row r="43" spans="1:17" ht="12.75" customHeight="1">
      <c r="A43" s="276"/>
      <c r="B43" s="346" t="s">
        <v>35</v>
      </c>
      <c r="C43" s="335"/>
      <c r="D43" s="349"/>
      <c r="E43" s="327"/>
      <c r="F43" s="335"/>
      <c r="G43" s="341"/>
      <c r="H43" s="342"/>
      <c r="I43" s="342"/>
      <c r="J43" s="342"/>
      <c r="K43" s="343"/>
      <c r="L43" s="341"/>
      <c r="M43" s="342"/>
      <c r="N43" s="342"/>
      <c r="O43" s="342"/>
      <c r="P43" s="343"/>
      <c r="Q43" s="469"/>
    </row>
    <row r="44" spans="1:17" ht="15" customHeight="1">
      <c r="A44" s="276">
        <v>28</v>
      </c>
      <c r="B44" s="345" t="s">
        <v>36</v>
      </c>
      <c r="C44" s="335">
        <v>4865054</v>
      </c>
      <c r="D44" s="348" t="s">
        <v>12</v>
      </c>
      <c r="E44" s="327" t="s">
        <v>347</v>
      </c>
      <c r="F44" s="335">
        <v>-1000</v>
      </c>
      <c r="G44" s="341">
        <v>23706</v>
      </c>
      <c r="H44" s="342">
        <v>23706</v>
      </c>
      <c r="I44" s="342">
        <f>G44-H44</f>
        <v>0</v>
      </c>
      <c r="J44" s="342">
        <f>$F44*I44</f>
        <v>0</v>
      </c>
      <c r="K44" s="343">
        <f>J44/1000000</f>
        <v>0</v>
      </c>
      <c r="L44" s="341">
        <v>980859</v>
      </c>
      <c r="M44" s="342">
        <v>980859</v>
      </c>
      <c r="N44" s="342">
        <f>L44-M44</f>
        <v>0</v>
      </c>
      <c r="O44" s="342">
        <f>$F44*N44</f>
        <v>0</v>
      </c>
      <c r="P44" s="343">
        <f>O44/1000000</f>
        <v>0</v>
      </c>
      <c r="Q44" s="481" t="s">
        <v>471</v>
      </c>
    </row>
    <row r="45" spans="1:17" ht="15" customHeight="1">
      <c r="A45" s="276"/>
      <c r="B45" s="345"/>
      <c r="C45" s="335"/>
      <c r="D45" s="348"/>
      <c r="E45" s="327"/>
      <c r="F45" s="335"/>
      <c r="G45" s="341"/>
      <c r="H45" s="342"/>
      <c r="I45" s="342"/>
      <c r="J45" s="342"/>
      <c r="K45" s="343">
        <v>0.878</v>
      </c>
      <c r="L45" s="341"/>
      <c r="M45" s="342"/>
      <c r="N45" s="342"/>
      <c r="O45" s="342"/>
      <c r="P45" s="343">
        <v>0</v>
      </c>
      <c r="Q45" s="481" t="s">
        <v>469</v>
      </c>
    </row>
    <row r="46" spans="1:17" ht="13.5" customHeight="1">
      <c r="A46" s="276">
        <v>29</v>
      </c>
      <c r="B46" s="345" t="s">
        <v>16</v>
      </c>
      <c r="C46" s="335">
        <v>4865036</v>
      </c>
      <c r="D46" s="348" t="s">
        <v>12</v>
      </c>
      <c r="E46" s="327" t="s">
        <v>347</v>
      </c>
      <c r="F46" s="335">
        <v>-1000</v>
      </c>
      <c r="G46" s="341">
        <v>12873</v>
      </c>
      <c r="H46" s="342">
        <v>11894</v>
      </c>
      <c r="I46" s="342">
        <f>G46-H46</f>
        <v>979</v>
      </c>
      <c r="J46" s="342">
        <f>$F46*I46</f>
        <v>-979000</v>
      </c>
      <c r="K46" s="343">
        <f>J46/1000000</f>
        <v>-0.979</v>
      </c>
      <c r="L46" s="341">
        <v>996755</v>
      </c>
      <c r="M46" s="342">
        <v>996746</v>
      </c>
      <c r="N46" s="342">
        <f>L46-M46</f>
        <v>9</v>
      </c>
      <c r="O46" s="342">
        <f>$F46*N46</f>
        <v>-9000</v>
      </c>
      <c r="P46" s="343">
        <f>O46/1000000</f>
        <v>-0.009</v>
      </c>
      <c r="Q46" s="466"/>
    </row>
    <row r="47" spans="1:17" ht="13.5" customHeight="1">
      <c r="A47" s="277">
        <v>30</v>
      </c>
      <c r="B47" s="345" t="s">
        <v>17</v>
      </c>
      <c r="C47" s="335">
        <v>5295168</v>
      </c>
      <c r="D47" s="348" t="s">
        <v>12</v>
      </c>
      <c r="E47" s="327" t="s">
        <v>347</v>
      </c>
      <c r="F47" s="335">
        <v>-1000</v>
      </c>
      <c r="G47" s="341">
        <v>984101</v>
      </c>
      <c r="H47" s="342">
        <v>984561</v>
      </c>
      <c r="I47" s="342">
        <f>G47-H47</f>
        <v>-460</v>
      </c>
      <c r="J47" s="342">
        <f>$F47*I47</f>
        <v>460000</v>
      </c>
      <c r="K47" s="343">
        <f>J47/1000000</f>
        <v>0.46</v>
      </c>
      <c r="L47" s="341">
        <v>999832</v>
      </c>
      <c r="M47" s="342">
        <v>999835</v>
      </c>
      <c r="N47" s="342">
        <f>L47-M47</f>
        <v>-3</v>
      </c>
      <c r="O47" s="342">
        <f>$F47*N47</f>
        <v>3000</v>
      </c>
      <c r="P47" s="343">
        <f>O47/1000000</f>
        <v>0.003</v>
      </c>
      <c r="Q47" s="466"/>
    </row>
    <row r="48" spans="1:17" ht="13.5" customHeight="1">
      <c r="A48" s="277"/>
      <c r="B48" s="345"/>
      <c r="C48" s="335"/>
      <c r="D48" s="348"/>
      <c r="E48" s="327"/>
      <c r="F48" s="335">
        <v>-1000</v>
      </c>
      <c r="G48" s="341">
        <v>992408</v>
      </c>
      <c r="H48" s="342">
        <v>992815</v>
      </c>
      <c r="I48" s="342">
        <f>G48-H48</f>
        <v>-407</v>
      </c>
      <c r="J48" s="342">
        <f>$F48*I48</f>
        <v>407000</v>
      </c>
      <c r="K48" s="343">
        <f>J48/1000000</f>
        <v>0.407</v>
      </c>
      <c r="L48" s="341"/>
      <c r="M48" s="342"/>
      <c r="N48" s="342"/>
      <c r="O48" s="342"/>
      <c r="P48" s="343"/>
      <c r="Q48" s="466"/>
    </row>
    <row r="49" spans="2:17" ht="14.25" customHeight="1">
      <c r="B49" s="346" t="s">
        <v>37</v>
      </c>
      <c r="C49" s="335"/>
      <c r="D49" s="349"/>
      <c r="E49" s="327"/>
      <c r="F49" s="335"/>
      <c r="G49" s="341"/>
      <c r="H49" s="342"/>
      <c r="I49" s="342"/>
      <c r="J49" s="342"/>
      <c r="K49" s="343"/>
      <c r="L49" s="341"/>
      <c r="M49" s="342"/>
      <c r="N49" s="342"/>
      <c r="O49" s="342"/>
      <c r="P49" s="343"/>
      <c r="Q49" s="469"/>
    </row>
    <row r="50" spans="1:17" ht="15.75" customHeight="1">
      <c r="A50" s="276">
        <v>31</v>
      </c>
      <c r="B50" s="345" t="s">
        <v>38</v>
      </c>
      <c r="C50" s="335">
        <v>4864989</v>
      </c>
      <c r="D50" s="348" t="s">
        <v>12</v>
      </c>
      <c r="E50" s="327" t="s">
        <v>347</v>
      </c>
      <c r="F50" s="335">
        <v>-1000</v>
      </c>
      <c r="G50" s="341">
        <v>7392</v>
      </c>
      <c r="H50" s="342">
        <v>6824</v>
      </c>
      <c r="I50" s="342">
        <f>G50-H50</f>
        <v>568</v>
      </c>
      <c r="J50" s="342">
        <f>$F50*I50</f>
        <v>-568000</v>
      </c>
      <c r="K50" s="343">
        <f>J50/1000000</f>
        <v>-0.568</v>
      </c>
      <c r="L50" s="341">
        <v>999560</v>
      </c>
      <c r="M50" s="342">
        <v>999560</v>
      </c>
      <c r="N50" s="342">
        <f>L50-M50</f>
        <v>0</v>
      </c>
      <c r="O50" s="342">
        <f>$F50*N50</f>
        <v>0</v>
      </c>
      <c r="P50" s="343">
        <f>O50/1000000</f>
        <v>0</v>
      </c>
      <c r="Q50" s="469"/>
    </row>
    <row r="51" spans="1:17" ht="15.75" customHeight="1">
      <c r="A51" s="276"/>
      <c r="B51" s="346" t="s">
        <v>383</v>
      </c>
      <c r="C51" s="335"/>
      <c r="D51" s="348"/>
      <c r="E51" s="327"/>
      <c r="F51" s="335"/>
      <c r="G51" s="341"/>
      <c r="H51" s="342"/>
      <c r="I51" s="342"/>
      <c r="J51" s="342"/>
      <c r="K51" s="343"/>
      <c r="L51" s="341"/>
      <c r="M51" s="342"/>
      <c r="N51" s="342"/>
      <c r="O51" s="342"/>
      <c r="P51" s="343"/>
      <c r="Q51" s="469"/>
    </row>
    <row r="52" spans="1:17" ht="15.75" customHeight="1">
      <c r="A52" s="276">
        <v>32</v>
      </c>
      <c r="B52" s="345" t="s">
        <v>434</v>
      </c>
      <c r="C52" s="335">
        <v>5295166</v>
      </c>
      <c r="D52" s="348" t="s">
        <v>12</v>
      </c>
      <c r="E52" s="327" t="s">
        <v>347</v>
      </c>
      <c r="F52" s="335">
        <v>-1000</v>
      </c>
      <c r="G52" s="341">
        <v>36387</v>
      </c>
      <c r="H52" s="342">
        <v>30889</v>
      </c>
      <c r="I52" s="342">
        <f>G52-H52</f>
        <v>5498</v>
      </c>
      <c r="J52" s="342">
        <f>$F52*I52</f>
        <v>-5498000</v>
      </c>
      <c r="K52" s="343">
        <f>J52/1000000</f>
        <v>-5.498</v>
      </c>
      <c r="L52" s="341">
        <v>12</v>
      </c>
      <c r="M52" s="342">
        <v>12</v>
      </c>
      <c r="N52" s="342">
        <f>L52-M52</f>
        <v>0</v>
      </c>
      <c r="O52" s="342">
        <f>$F52*N52</f>
        <v>0</v>
      </c>
      <c r="P52" s="343">
        <f>O52/1000000</f>
        <v>0</v>
      </c>
      <c r="Q52" s="469"/>
    </row>
    <row r="53" spans="1:17" ht="18.75" customHeight="1">
      <c r="A53" s="276">
        <v>33</v>
      </c>
      <c r="B53" s="345" t="s">
        <v>390</v>
      </c>
      <c r="C53" s="335">
        <v>4864992</v>
      </c>
      <c r="D53" s="348" t="s">
        <v>12</v>
      </c>
      <c r="E53" s="327" t="s">
        <v>347</v>
      </c>
      <c r="F53" s="335">
        <v>-1000</v>
      </c>
      <c r="G53" s="341">
        <v>14587</v>
      </c>
      <c r="H53" s="342">
        <v>13160</v>
      </c>
      <c r="I53" s="342">
        <f>G53-H53</f>
        <v>1427</v>
      </c>
      <c r="J53" s="342">
        <f>$F53*I53</f>
        <v>-1427000</v>
      </c>
      <c r="K53" s="343">
        <f>J53/1000000</f>
        <v>-1.427</v>
      </c>
      <c r="L53" s="341">
        <v>998816</v>
      </c>
      <c r="M53" s="342">
        <v>998816</v>
      </c>
      <c r="N53" s="342">
        <f>L53-M53</f>
        <v>0</v>
      </c>
      <c r="O53" s="342">
        <f>$F53*N53</f>
        <v>0</v>
      </c>
      <c r="P53" s="343">
        <f>O53/1000000</f>
        <v>0</v>
      </c>
      <c r="Q53" s="495"/>
    </row>
    <row r="54" spans="1:17" ht="15.75" customHeight="1">
      <c r="A54" s="276">
        <v>34</v>
      </c>
      <c r="B54" s="345" t="s">
        <v>384</v>
      </c>
      <c r="C54" s="335">
        <v>4864981</v>
      </c>
      <c r="D54" s="348" t="s">
        <v>12</v>
      </c>
      <c r="E54" s="327" t="s">
        <v>347</v>
      </c>
      <c r="F54" s="335">
        <v>-1000</v>
      </c>
      <c r="G54" s="341">
        <v>29740</v>
      </c>
      <c r="H54" s="342">
        <v>26725</v>
      </c>
      <c r="I54" s="342">
        <f>G54-H54</f>
        <v>3015</v>
      </c>
      <c r="J54" s="342">
        <f>$F54*I54</f>
        <v>-3015000</v>
      </c>
      <c r="K54" s="343">
        <f>J54/1000000</f>
        <v>-3.015</v>
      </c>
      <c r="L54" s="341">
        <v>1594</v>
      </c>
      <c r="M54" s="342">
        <v>1594</v>
      </c>
      <c r="N54" s="342">
        <f>L54-M54</f>
        <v>0</v>
      </c>
      <c r="O54" s="342">
        <f>$F54*N54</f>
        <v>0</v>
      </c>
      <c r="P54" s="343">
        <f>O54/1000000</f>
        <v>0</v>
      </c>
      <c r="Q54" s="495"/>
    </row>
    <row r="55" spans="1:17" ht="12" customHeight="1">
      <c r="A55" s="276"/>
      <c r="B55" s="347" t="s">
        <v>404</v>
      </c>
      <c r="C55" s="335"/>
      <c r="D55" s="348"/>
      <c r="E55" s="327"/>
      <c r="F55" s="335"/>
      <c r="G55" s="341"/>
      <c r="H55" s="342"/>
      <c r="I55" s="342"/>
      <c r="J55" s="342"/>
      <c r="K55" s="343"/>
      <c r="L55" s="341"/>
      <c r="M55" s="342"/>
      <c r="N55" s="342"/>
      <c r="O55" s="342"/>
      <c r="P55" s="343"/>
      <c r="Q55" s="470"/>
    </row>
    <row r="56" spans="1:17" ht="14.25" customHeight="1">
      <c r="A56" s="276">
        <v>35</v>
      </c>
      <c r="B56" s="345" t="s">
        <v>15</v>
      </c>
      <c r="C56" s="335">
        <v>5128463</v>
      </c>
      <c r="D56" s="348" t="s">
        <v>12</v>
      </c>
      <c r="E56" s="327" t="s">
        <v>347</v>
      </c>
      <c r="F56" s="335">
        <v>-1000</v>
      </c>
      <c r="G56" s="341">
        <v>7731</v>
      </c>
      <c r="H56" s="342">
        <v>6623</v>
      </c>
      <c r="I56" s="342">
        <f>G56-H56</f>
        <v>1108</v>
      </c>
      <c r="J56" s="342">
        <f>$F56*I56</f>
        <v>-1108000</v>
      </c>
      <c r="K56" s="343">
        <f>J56/1000000</f>
        <v>-1.108</v>
      </c>
      <c r="L56" s="341">
        <v>998414</v>
      </c>
      <c r="M56" s="342">
        <v>998414</v>
      </c>
      <c r="N56" s="342">
        <f>L56-M56</f>
        <v>0</v>
      </c>
      <c r="O56" s="342">
        <f>$F56*N56</f>
        <v>0</v>
      </c>
      <c r="P56" s="343">
        <f>O56/1000000</f>
        <v>0</v>
      </c>
      <c r="Q56" s="470"/>
    </row>
    <row r="57" spans="1:17" ht="15" customHeight="1">
      <c r="A57" s="276">
        <v>36</v>
      </c>
      <c r="B57" s="345" t="s">
        <v>16</v>
      </c>
      <c r="C57" s="335">
        <v>5128468</v>
      </c>
      <c r="D57" s="348" t="s">
        <v>12</v>
      </c>
      <c r="E57" s="327" t="s">
        <v>347</v>
      </c>
      <c r="F57" s="335">
        <v>-1000</v>
      </c>
      <c r="G57" s="341">
        <v>977</v>
      </c>
      <c r="H57" s="342">
        <v>248</v>
      </c>
      <c r="I57" s="342">
        <f>G57-H57</f>
        <v>729</v>
      </c>
      <c r="J57" s="342">
        <f>$F57*I57</f>
        <v>-729000</v>
      </c>
      <c r="K57" s="343">
        <f>J57/1000000</f>
        <v>-0.729</v>
      </c>
      <c r="L57" s="341">
        <v>0</v>
      </c>
      <c r="M57" s="342">
        <v>0</v>
      </c>
      <c r="N57" s="342">
        <f>L57-M57</f>
        <v>0</v>
      </c>
      <c r="O57" s="342">
        <f>$F57*N57</f>
        <v>0</v>
      </c>
      <c r="P57" s="343">
        <f>O57/1000000</f>
        <v>0</v>
      </c>
      <c r="Q57" s="476"/>
    </row>
    <row r="58" spans="1:17" ht="15" customHeight="1">
      <c r="A58" s="276"/>
      <c r="B58" s="347" t="s">
        <v>408</v>
      </c>
      <c r="C58" s="335"/>
      <c r="D58" s="348"/>
      <c r="E58" s="327"/>
      <c r="F58" s="335"/>
      <c r="G58" s="341"/>
      <c r="H58" s="342"/>
      <c r="I58" s="342"/>
      <c r="J58" s="342"/>
      <c r="K58" s="343"/>
      <c r="L58" s="341"/>
      <c r="M58" s="342"/>
      <c r="N58" s="342"/>
      <c r="O58" s="342"/>
      <c r="P58" s="343"/>
      <c r="Q58" s="476"/>
    </row>
    <row r="59" spans="1:17" ht="15.75" customHeight="1">
      <c r="A59" s="276">
        <v>37</v>
      </c>
      <c r="B59" s="345" t="s">
        <v>15</v>
      </c>
      <c r="C59" s="335">
        <v>4864903</v>
      </c>
      <c r="D59" s="348" t="s">
        <v>12</v>
      </c>
      <c r="E59" s="327" t="s">
        <v>347</v>
      </c>
      <c r="F59" s="335">
        <v>-1000</v>
      </c>
      <c r="G59" s="341">
        <v>993176</v>
      </c>
      <c r="H59" s="342">
        <v>993176</v>
      </c>
      <c r="I59" s="342">
        <f>G59-H59</f>
        <v>0</v>
      </c>
      <c r="J59" s="342">
        <f>$F59*I59</f>
        <v>0</v>
      </c>
      <c r="K59" s="343">
        <f>J59/1000000</f>
        <v>0</v>
      </c>
      <c r="L59" s="341">
        <v>998743</v>
      </c>
      <c r="M59" s="342">
        <v>998743</v>
      </c>
      <c r="N59" s="342">
        <f>L59-M59</f>
        <v>0</v>
      </c>
      <c r="O59" s="342">
        <f>$F59*N59</f>
        <v>0</v>
      </c>
      <c r="P59" s="343">
        <f>O59/1000000</f>
        <v>0</v>
      </c>
      <c r="Q59" s="466"/>
    </row>
    <row r="60" spans="1:17" ht="15" customHeight="1">
      <c r="A60" s="276">
        <v>38</v>
      </c>
      <c r="B60" s="345" t="s">
        <v>16</v>
      </c>
      <c r="C60" s="335">
        <v>4864946</v>
      </c>
      <c r="D60" s="348" t="s">
        <v>12</v>
      </c>
      <c r="E60" s="327" t="s">
        <v>347</v>
      </c>
      <c r="F60" s="335">
        <v>-1000</v>
      </c>
      <c r="G60" s="341">
        <v>11213</v>
      </c>
      <c r="H60" s="342">
        <v>9246</v>
      </c>
      <c r="I60" s="342">
        <f>G60-H60</f>
        <v>1967</v>
      </c>
      <c r="J60" s="342">
        <f>$F60*I60</f>
        <v>-1967000</v>
      </c>
      <c r="K60" s="343">
        <f>J60/1000000</f>
        <v>-1.967</v>
      </c>
      <c r="L60" s="341">
        <v>1400</v>
      </c>
      <c r="M60" s="342">
        <v>1402</v>
      </c>
      <c r="N60" s="342">
        <f>L60-M60</f>
        <v>-2</v>
      </c>
      <c r="O60" s="342">
        <f>$F60*N60</f>
        <v>2000</v>
      </c>
      <c r="P60" s="343">
        <f>O60/1000000</f>
        <v>0.002</v>
      </c>
      <c r="Q60" s="466"/>
    </row>
    <row r="61" spans="1:17" ht="14.25" customHeight="1">
      <c r="A61" s="276"/>
      <c r="B61" s="347" t="s">
        <v>382</v>
      </c>
      <c r="C61" s="335"/>
      <c r="D61" s="348"/>
      <c r="E61" s="327"/>
      <c r="F61" s="335"/>
      <c r="G61" s="341"/>
      <c r="H61" s="342"/>
      <c r="I61" s="342"/>
      <c r="J61" s="342"/>
      <c r="K61" s="343"/>
      <c r="L61" s="341"/>
      <c r="M61" s="342"/>
      <c r="N61" s="342"/>
      <c r="O61" s="342"/>
      <c r="P61" s="343"/>
      <c r="Q61" s="469"/>
    </row>
    <row r="62" spans="1:17" ht="14.25" customHeight="1">
      <c r="A62" s="276"/>
      <c r="B62" s="347" t="s">
        <v>43</v>
      </c>
      <c r="C62" s="335"/>
      <c r="D62" s="348"/>
      <c r="E62" s="327"/>
      <c r="F62" s="335"/>
      <c r="G62" s="341"/>
      <c r="H62" s="342"/>
      <c r="I62" s="342"/>
      <c r="J62" s="342"/>
      <c r="K62" s="343"/>
      <c r="L62" s="341"/>
      <c r="M62" s="342"/>
      <c r="N62" s="342"/>
      <c r="O62" s="342"/>
      <c r="P62" s="343"/>
      <c r="Q62" s="469"/>
    </row>
    <row r="63" spans="1:17" ht="15.75" customHeight="1">
      <c r="A63" s="277">
        <v>39</v>
      </c>
      <c r="B63" s="345" t="s">
        <v>44</v>
      </c>
      <c r="C63" s="335">
        <v>4864843</v>
      </c>
      <c r="D63" s="348" t="s">
        <v>12</v>
      </c>
      <c r="E63" s="327" t="s">
        <v>347</v>
      </c>
      <c r="F63" s="335">
        <v>1000</v>
      </c>
      <c r="G63" s="341">
        <v>2059</v>
      </c>
      <c r="H63" s="342">
        <v>2073</v>
      </c>
      <c r="I63" s="342">
        <f>G63-H63</f>
        <v>-14</v>
      </c>
      <c r="J63" s="342">
        <f>$F63*I63</f>
        <v>-14000</v>
      </c>
      <c r="K63" s="343">
        <f>J63/1000000</f>
        <v>-0.014</v>
      </c>
      <c r="L63" s="341">
        <v>27146</v>
      </c>
      <c r="M63" s="342">
        <v>27126</v>
      </c>
      <c r="N63" s="342">
        <f>L63-M63</f>
        <v>20</v>
      </c>
      <c r="O63" s="342">
        <f>$F63*N63</f>
        <v>20000</v>
      </c>
      <c r="P63" s="343">
        <f>O63/1000000</f>
        <v>0.02</v>
      </c>
      <c r="Q63" s="469"/>
    </row>
    <row r="64" spans="1:17" s="515" customFormat="1" ht="15.75" customHeight="1" thickBot="1">
      <c r="A64" s="322">
        <v>40</v>
      </c>
      <c r="B64" s="345" t="s">
        <v>45</v>
      </c>
      <c r="C64" s="315">
        <v>5295123</v>
      </c>
      <c r="D64" s="260" t="s">
        <v>12</v>
      </c>
      <c r="E64" s="261" t="s">
        <v>347</v>
      </c>
      <c r="F64" s="491">
        <v>100</v>
      </c>
      <c r="G64" s="341">
        <v>1751</v>
      </c>
      <c r="H64" s="342">
        <v>290</v>
      </c>
      <c r="I64" s="342">
        <f>G64-H64</f>
        <v>1461</v>
      </c>
      <c r="J64" s="342">
        <f>$F64*I64</f>
        <v>146100</v>
      </c>
      <c r="K64" s="343">
        <f>J64/1000000</f>
        <v>0.1461</v>
      </c>
      <c r="L64" s="341">
        <v>25281</v>
      </c>
      <c r="M64" s="342">
        <v>26050</v>
      </c>
      <c r="N64" s="342">
        <f>L64-M64</f>
        <v>-769</v>
      </c>
      <c r="O64" s="342">
        <f>$F64*N64</f>
        <v>-76900</v>
      </c>
      <c r="P64" s="343">
        <f>O64/1000000</f>
        <v>-0.0769</v>
      </c>
      <c r="Q64" s="492"/>
    </row>
    <row r="65" spans="1:17" ht="21.75" customHeight="1" thickBot="1" thickTop="1">
      <c r="A65" s="277"/>
      <c r="B65" s="490" t="s">
        <v>312</v>
      </c>
      <c r="C65" s="39"/>
      <c r="D65" s="349"/>
      <c r="E65" s="327"/>
      <c r="F65" s="39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592" t="str">
        <f>Q1</f>
        <v>NOVEMBER-2016</v>
      </c>
    </row>
    <row r="66" spans="1:17" ht="15.75" customHeight="1" thickTop="1">
      <c r="A66" s="275"/>
      <c r="B66" s="344" t="s">
        <v>46</v>
      </c>
      <c r="C66" s="325"/>
      <c r="D66" s="350"/>
      <c r="E66" s="350"/>
      <c r="F66" s="325"/>
      <c r="G66" s="593"/>
      <c r="H66" s="594"/>
      <c r="I66" s="594"/>
      <c r="J66" s="594"/>
      <c r="K66" s="595"/>
      <c r="L66" s="593"/>
      <c r="M66" s="594"/>
      <c r="N66" s="594"/>
      <c r="O66" s="594"/>
      <c r="P66" s="595"/>
      <c r="Q66" s="596"/>
    </row>
    <row r="67" spans="1:17" ht="15.75" customHeight="1">
      <c r="A67" s="276">
        <v>41</v>
      </c>
      <c r="B67" s="519" t="s">
        <v>83</v>
      </c>
      <c r="C67" s="335">
        <v>4865169</v>
      </c>
      <c r="D67" s="349" t="s">
        <v>12</v>
      </c>
      <c r="E67" s="327" t="s">
        <v>347</v>
      </c>
      <c r="F67" s="335">
        <v>1000</v>
      </c>
      <c r="G67" s="341">
        <v>1360</v>
      </c>
      <c r="H67" s="342">
        <v>1360</v>
      </c>
      <c r="I67" s="342">
        <f>G67-H67</f>
        <v>0</v>
      </c>
      <c r="J67" s="342">
        <f>$F67*I67</f>
        <v>0</v>
      </c>
      <c r="K67" s="343">
        <f>J67/1000000</f>
        <v>0</v>
      </c>
      <c r="L67" s="341">
        <v>61309</v>
      </c>
      <c r="M67" s="342">
        <v>61309</v>
      </c>
      <c r="N67" s="342">
        <f>L67-M67</f>
        <v>0</v>
      </c>
      <c r="O67" s="342">
        <f>$F67*N67</f>
        <v>0</v>
      </c>
      <c r="P67" s="343">
        <f>O67/1000000</f>
        <v>0</v>
      </c>
      <c r="Q67" s="469"/>
    </row>
    <row r="68" spans="1:17" ht="15.75" customHeight="1">
      <c r="A68" s="276"/>
      <c r="B68" s="346" t="s">
        <v>309</v>
      </c>
      <c r="C68" s="335"/>
      <c r="D68" s="349"/>
      <c r="E68" s="327"/>
      <c r="F68" s="335"/>
      <c r="G68" s="341"/>
      <c r="H68" s="342"/>
      <c r="I68" s="342"/>
      <c r="J68" s="342"/>
      <c r="K68" s="343"/>
      <c r="L68" s="341"/>
      <c r="M68" s="342"/>
      <c r="N68" s="342"/>
      <c r="O68" s="342"/>
      <c r="P68" s="343"/>
      <c r="Q68" s="469"/>
    </row>
    <row r="69" spans="1:17" ht="15.75" customHeight="1">
      <c r="A69" s="276">
        <v>42</v>
      </c>
      <c r="B69" s="345" t="s">
        <v>308</v>
      </c>
      <c r="C69" s="335">
        <v>4902503</v>
      </c>
      <c r="D69" s="349" t="s">
        <v>12</v>
      </c>
      <c r="E69" s="327" t="s">
        <v>347</v>
      </c>
      <c r="F69" s="760">
        <v>416.66</v>
      </c>
      <c r="G69" s="341">
        <v>998352</v>
      </c>
      <c r="H69" s="342">
        <v>998115</v>
      </c>
      <c r="I69" s="342">
        <f>G69-H69</f>
        <v>237</v>
      </c>
      <c r="J69" s="342">
        <f>$F69*I69</f>
        <v>98748.42000000001</v>
      </c>
      <c r="K69" s="343">
        <f>J69/1000000</f>
        <v>0.09874842000000002</v>
      </c>
      <c r="L69" s="341">
        <v>257</v>
      </c>
      <c r="M69" s="342">
        <v>255</v>
      </c>
      <c r="N69" s="342">
        <f>L69-M69</f>
        <v>2</v>
      </c>
      <c r="O69" s="342">
        <f>$F69*N69</f>
        <v>833.32</v>
      </c>
      <c r="P69" s="343">
        <f>O69/1000000</f>
        <v>0.00083332</v>
      </c>
      <c r="Q69" s="469"/>
    </row>
    <row r="70" spans="1:17" ht="15.75" customHeight="1">
      <c r="A70" s="276"/>
      <c r="B70" s="303" t="s">
        <v>52</v>
      </c>
      <c r="C70" s="336"/>
      <c r="D70" s="351"/>
      <c r="E70" s="351"/>
      <c r="F70" s="336"/>
      <c r="G70" s="341"/>
      <c r="H70" s="342"/>
      <c r="I70" s="342"/>
      <c r="J70" s="342"/>
      <c r="K70" s="343"/>
      <c r="L70" s="341"/>
      <c r="M70" s="342"/>
      <c r="N70" s="342"/>
      <c r="O70" s="342"/>
      <c r="P70" s="343"/>
      <c r="Q70" s="469"/>
    </row>
    <row r="71" spans="1:17" ht="15.75" customHeight="1">
      <c r="A71" s="276">
        <v>43</v>
      </c>
      <c r="B71" s="496" t="s">
        <v>53</v>
      </c>
      <c r="C71" s="336">
        <v>4865090</v>
      </c>
      <c r="D71" s="497" t="s">
        <v>12</v>
      </c>
      <c r="E71" s="327" t="s">
        <v>347</v>
      </c>
      <c r="F71" s="336">
        <v>100</v>
      </c>
      <c r="G71" s="341">
        <v>9135</v>
      </c>
      <c r="H71" s="342">
        <v>9135</v>
      </c>
      <c r="I71" s="342">
        <f>G71-H71</f>
        <v>0</v>
      </c>
      <c r="J71" s="342">
        <f>$F71*I71</f>
        <v>0</v>
      </c>
      <c r="K71" s="343">
        <f>J71/1000000</f>
        <v>0</v>
      </c>
      <c r="L71" s="341">
        <v>37478</v>
      </c>
      <c r="M71" s="342">
        <v>37478</v>
      </c>
      <c r="N71" s="342">
        <f>L71-M71</f>
        <v>0</v>
      </c>
      <c r="O71" s="342">
        <f>$F71*N71</f>
        <v>0</v>
      </c>
      <c r="P71" s="343">
        <f>O71/1000000</f>
        <v>0</v>
      </c>
      <c r="Q71" s="520"/>
    </row>
    <row r="72" spans="1:17" ht="15.75" customHeight="1">
      <c r="A72" s="276">
        <v>44</v>
      </c>
      <c r="B72" s="496" t="s">
        <v>54</v>
      </c>
      <c r="C72" s="336">
        <v>4902519</v>
      </c>
      <c r="D72" s="497" t="s">
        <v>12</v>
      </c>
      <c r="E72" s="327" t="s">
        <v>347</v>
      </c>
      <c r="F72" s="336">
        <v>100</v>
      </c>
      <c r="G72" s="341">
        <v>12253</v>
      </c>
      <c r="H72" s="342">
        <v>12240</v>
      </c>
      <c r="I72" s="342">
        <f>G72-H72</f>
        <v>13</v>
      </c>
      <c r="J72" s="342">
        <f>$F72*I72</f>
        <v>1300</v>
      </c>
      <c r="K72" s="343">
        <f>J72/1000000</f>
        <v>0.0013</v>
      </c>
      <c r="L72" s="341">
        <v>72860</v>
      </c>
      <c r="M72" s="342">
        <v>72152</v>
      </c>
      <c r="N72" s="342">
        <f>L72-M72</f>
        <v>708</v>
      </c>
      <c r="O72" s="342">
        <f>$F72*N72</f>
        <v>70800</v>
      </c>
      <c r="P72" s="343">
        <f>O72/1000000</f>
        <v>0.0708</v>
      </c>
      <c r="Q72" s="469"/>
    </row>
    <row r="73" spans="1:17" ht="15.75" customHeight="1">
      <c r="A73" s="276">
        <v>45</v>
      </c>
      <c r="B73" s="496" t="s">
        <v>55</v>
      </c>
      <c r="C73" s="336">
        <v>4902539</v>
      </c>
      <c r="D73" s="497" t="s">
        <v>12</v>
      </c>
      <c r="E73" s="327" t="s">
        <v>347</v>
      </c>
      <c r="F73" s="336">
        <v>100</v>
      </c>
      <c r="G73" s="341">
        <v>728</v>
      </c>
      <c r="H73" s="342">
        <v>724</v>
      </c>
      <c r="I73" s="342">
        <f>G73-H73</f>
        <v>4</v>
      </c>
      <c r="J73" s="342">
        <f>$F73*I73</f>
        <v>400</v>
      </c>
      <c r="K73" s="343">
        <f>J73/1000000</f>
        <v>0.0004</v>
      </c>
      <c r="L73" s="341">
        <v>13063</v>
      </c>
      <c r="M73" s="342">
        <v>12346</v>
      </c>
      <c r="N73" s="342">
        <f>L73-M73</f>
        <v>717</v>
      </c>
      <c r="O73" s="342">
        <f>$F73*N73</f>
        <v>71700</v>
      </c>
      <c r="P73" s="343">
        <f>O73/1000000</f>
        <v>0.0717</v>
      </c>
      <c r="Q73" s="469"/>
    </row>
    <row r="74" spans="1:17" ht="15.75" customHeight="1">
      <c r="A74" s="276"/>
      <c r="B74" s="303" t="s">
        <v>56</v>
      </c>
      <c r="C74" s="336"/>
      <c r="D74" s="351"/>
      <c r="E74" s="351"/>
      <c r="F74" s="336"/>
      <c r="G74" s="341"/>
      <c r="H74" s="342"/>
      <c r="I74" s="342"/>
      <c r="J74" s="342"/>
      <c r="K74" s="343"/>
      <c r="L74" s="341"/>
      <c r="M74" s="342"/>
      <c r="N74" s="342"/>
      <c r="O74" s="342"/>
      <c r="P74" s="343"/>
      <c r="Q74" s="469"/>
    </row>
    <row r="75" spans="1:17" ht="15.75" customHeight="1">
      <c r="A75" s="276">
        <v>46</v>
      </c>
      <c r="B75" s="496" t="s">
        <v>57</v>
      </c>
      <c r="C75" s="336">
        <v>4902554</v>
      </c>
      <c r="D75" s="497" t="s">
        <v>12</v>
      </c>
      <c r="E75" s="327" t="s">
        <v>347</v>
      </c>
      <c r="F75" s="336">
        <v>100</v>
      </c>
      <c r="G75" s="341">
        <v>13682</v>
      </c>
      <c r="H75" s="342">
        <v>13681</v>
      </c>
      <c r="I75" s="283">
        <f>G75-H75</f>
        <v>1</v>
      </c>
      <c r="J75" s="283">
        <f>$F75*I75</f>
        <v>100</v>
      </c>
      <c r="K75" s="283">
        <f>J75/1000000</f>
        <v>0.0001</v>
      </c>
      <c r="L75" s="341">
        <v>11828</v>
      </c>
      <c r="M75" s="342">
        <v>11825</v>
      </c>
      <c r="N75" s="283">
        <f>L75-M75</f>
        <v>3</v>
      </c>
      <c r="O75" s="283">
        <f>$F75*N75</f>
        <v>300</v>
      </c>
      <c r="P75" s="283">
        <f>O75/1000000</f>
        <v>0.0003</v>
      </c>
      <c r="Q75" s="482" t="s">
        <v>470</v>
      </c>
    </row>
    <row r="76" spans="1:17" ht="15.75" customHeight="1">
      <c r="A76" s="276"/>
      <c r="B76" s="496"/>
      <c r="C76" s="336"/>
      <c r="D76" s="497"/>
      <c r="E76" s="327"/>
      <c r="F76" s="336"/>
      <c r="G76" s="341"/>
      <c r="H76" s="342"/>
      <c r="I76" s="283"/>
      <c r="J76" s="283"/>
      <c r="K76" s="283">
        <v>0.052</v>
      </c>
      <c r="L76" s="341"/>
      <c r="M76" s="342"/>
      <c r="N76" s="283"/>
      <c r="O76" s="283"/>
      <c r="P76" s="283">
        <v>0.042</v>
      </c>
      <c r="Q76" s="482" t="s">
        <v>469</v>
      </c>
    </row>
    <row r="77" spans="1:17" ht="15.75" customHeight="1">
      <c r="A77" s="276">
        <v>47</v>
      </c>
      <c r="B77" s="496" t="s">
        <v>58</v>
      </c>
      <c r="C77" s="336">
        <v>4902522</v>
      </c>
      <c r="D77" s="497" t="s">
        <v>12</v>
      </c>
      <c r="E77" s="327" t="s">
        <v>347</v>
      </c>
      <c r="F77" s="336">
        <v>100</v>
      </c>
      <c r="G77" s="341">
        <v>840</v>
      </c>
      <c r="H77" s="277">
        <v>840</v>
      </c>
      <c r="I77" s="342">
        <f aca="true" t="shared" si="12" ref="I77:I83">G77-H77</f>
        <v>0</v>
      </c>
      <c r="J77" s="342">
        <f aca="true" t="shared" si="13" ref="J77:J83">$F77*I77</f>
        <v>0</v>
      </c>
      <c r="K77" s="343">
        <f aca="true" t="shared" si="14" ref="K77:K83">J77/1000000</f>
        <v>0</v>
      </c>
      <c r="L77" s="341">
        <v>185</v>
      </c>
      <c r="M77" s="277">
        <v>185</v>
      </c>
      <c r="N77" s="342">
        <f aca="true" t="shared" si="15" ref="N77:N83">L77-M77</f>
        <v>0</v>
      </c>
      <c r="O77" s="342">
        <f aca="true" t="shared" si="16" ref="O77:O83">$F77*N77</f>
        <v>0</v>
      </c>
      <c r="P77" s="343">
        <f aca="true" t="shared" si="17" ref="P77:P83">O77/1000000</f>
        <v>0</v>
      </c>
      <c r="Q77" s="469"/>
    </row>
    <row r="78" spans="1:17" ht="15.75" customHeight="1">
      <c r="A78" s="276"/>
      <c r="B78" s="496"/>
      <c r="C78" s="336">
        <v>4902565</v>
      </c>
      <c r="D78" s="497" t="s">
        <v>12</v>
      </c>
      <c r="E78" s="327" t="s">
        <v>347</v>
      </c>
      <c r="F78" s="336">
        <v>100</v>
      </c>
      <c r="G78" s="341">
        <v>0</v>
      </c>
      <c r="H78" s="342">
        <v>0</v>
      </c>
      <c r="I78" s="342">
        <f>G78-H78</f>
        <v>0</v>
      </c>
      <c r="J78" s="342">
        <f>$F78*I78</f>
        <v>0</v>
      </c>
      <c r="K78" s="343">
        <f>J78/1000000</f>
        <v>0</v>
      </c>
      <c r="L78" s="341">
        <v>0</v>
      </c>
      <c r="M78" s="342">
        <v>0</v>
      </c>
      <c r="N78" s="342">
        <f>L78-M78</f>
        <v>0</v>
      </c>
      <c r="O78" s="342">
        <f>$F78*N78</f>
        <v>0</v>
      </c>
      <c r="P78" s="343">
        <f>O78/1000000</f>
        <v>0</v>
      </c>
      <c r="Q78" s="469" t="s">
        <v>460</v>
      </c>
    </row>
    <row r="79" spans="1:17" ht="15.75" customHeight="1">
      <c r="A79" s="276">
        <v>48</v>
      </c>
      <c r="B79" s="496" t="s">
        <v>59</v>
      </c>
      <c r="C79" s="336">
        <v>4902523</v>
      </c>
      <c r="D79" s="497" t="s">
        <v>12</v>
      </c>
      <c r="E79" s="327" t="s">
        <v>347</v>
      </c>
      <c r="F79" s="336">
        <v>100</v>
      </c>
      <c r="G79" s="341">
        <v>999815</v>
      </c>
      <c r="H79" s="342">
        <v>999815</v>
      </c>
      <c r="I79" s="342">
        <f t="shared" si="12"/>
        <v>0</v>
      </c>
      <c r="J79" s="342">
        <f t="shared" si="13"/>
        <v>0</v>
      </c>
      <c r="K79" s="343">
        <f t="shared" si="14"/>
        <v>0</v>
      </c>
      <c r="L79" s="341">
        <v>999943</v>
      </c>
      <c r="M79" s="342">
        <v>999943</v>
      </c>
      <c r="N79" s="342">
        <f t="shared" si="15"/>
        <v>0</v>
      </c>
      <c r="O79" s="342">
        <f t="shared" si="16"/>
        <v>0</v>
      </c>
      <c r="P79" s="343">
        <f t="shared" si="17"/>
        <v>0</v>
      </c>
      <c r="Q79" s="469"/>
    </row>
    <row r="80" spans="1:17" ht="15.75" customHeight="1">
      <c r="A80" s="276">
        <v>49</v>
      </c>
      <c r="B80" s="496" t="s">
        <v>60</v>
      </c>
      <c r="C80" s="336">
        <v>4902547</v>
      </c>
      <c r="D80" s="497" t="s">
        <v>12</v>
      </c>
      <c r="E80" s="327" t="s">
        <v>347</v>
      </c>
      <c r="F80" s="336">
        <v>100</v>
      </c>
      <c r="G80" s="341">
        <v>5885</v>
      </c>
      <c r="H80" s="342">
        <v>5885</v>
      </c>
      <c r="I80" s="342">
        <f>G80-H80</f>
        <v>0</v>
      </c>
      <c r="J80" s="342">
        <f>$F80*I80</f>
        <v>0</v>
      </c>
      <c r="K80" s="343">
        <f>J80/1000000</f>
        <v>0</v>
      </c>
      <c r="L80" s="341">
        <v>8891</v>
      </c>
      <c r="M80" s="342">
        <v>8891</v>
      </c>
      <c r="N80" s="342">
        <f>L80-M80</f>
        <v>0</v>
      </c>
      <c r="O80" s="342">
        <f>$F80*N80</f>
        <v>0</v>
      </c>
      <c r="P80" s="343">
        <f>O80/1000000</f>
        <v>0</v>
      </c>
      <c r="Q80" s="469"/>
    </row>
    <row r="81" spans="1:17" ht="15.75" customHeight="1">
      <c r="A81" s="276">
        <v>50</v>
      </c>
      <c r="B81" s="496" t="s">
        <v>61</v>
      </c>
      <c r="C81" s="336">
        <v>4902605</v>
      </c>
      <c r="D81" s="497" t="s">
        <v>12</v>
      </c>
      <c r="E81" s="327" t="s">
        <v>347</v>
      </c>
      <c r="F81" s="521">
        <v>1333.33</v>
      </c>
      <c r="G81" s="341">
        <v>0</v>
      </c>
      <c r="H81" s="342">
        <v>0</v>
      </c>
      <c r="I81" s="342">
        <f t="shared" si="12"/>
        <v>0</v>
      </c>
      <c r="J81" s="342">
        <f t="shared" si="13"/>
        <v>0</v>
      </c>
      <c r="K81" s="343">
        <f t="shared" si="14"/>
        <v>0</v>
      </c>
      <c r="L81" s="341">
        <v>0</v>
      </c>
      <c r="M81" s="342">
        <v>0</v>
      </c>
      <c r="N81" s="342">
        <f t="shared" si="15"/>
        <v>0</v>
      </c>
      <c r="O81" s="342">
        <f t="shared" si="16"/>
        <v>0</v>
      </c>
      <c r="P81" s="343">
        <f t="shared" si="17"/>
        <v>0</v>
      </c>
      <c r="Q81" s="509"/>
    </row>
    <row r="82" spans="1:17" ht="15.75" customHeight="1">
      <c r="A82" s="276">
        <v>51</v>
      </c>
      <c r="B82" s="496" t="s">
        <v>62</v>
      </c>
      <c r="C82" s="336">
        <v>5295190</v>
      </c>
      <c r="D82" s="497" t="s">
        <v>12</v>
      </c>
      <c r="E82" s="327" t="s">
        <v>347</v>
      </c>
      <c r="F82" s="336">
        <v>100</v>
      </c>
      <c r="G82" s="341">
        <v>999899</v>
      </c>
      <c r="H82" s="342">
        <v>999949</v>
      </c>
      <c r="I82" s="342">
        <f>G82-H82</f>
        <v>-50</v>
      </c>
      <c r="J82" s="342">
        <f>$F82*I82</f>
        <v>-5000</v>
      </c>
      <c r="K82" s="343">
        <f>J82/1000000</f>
        <v>-0.005</v>
      </c>
      <c r="L82" s="341">
        <v>4337</v>
      </c>
      <c r="M82" s="342">
        <v>4165</v>
      </c>
      <c r="N82" s="342">
        <f>L82-M82</f>
        <v>172</v>
      </c>
      <c r="O82" s="342">
        <f>$F82*N82</f>
        <v>17200</v>
      </c>
      <c r="P82" s="343">
        <f>O82/1000000</f>
        <v>0.0172</v>
      </c>
      <c r="Q82" s="469"/>
    </row>
    <row r="83" spans="1:17" ht="15.75" customHeight="1">
      <c r="A83" s="276">
        <v>52</v>
      </c>
      <c r="B83" s="496" t="s">
        <v>63</v>
      </c>
      <c r="C83" s="336">
        <v>4902529</v>
      </c>
      <c r="D83" s="497" t="s">
        <v>12</v>
      </c>
      <c r="E83" s="327" t="s">
        <v>347</v>
      </c>
      <c r="F83" s="521">
        <v>44.44</v>
      </c>
      <c r="G83" s="341">
        <v>989743</v>
      </c>
      <c r="H83" s="342">
        <v>989745</v>
      </c>
      <c r="I83" s="342">
        <f t="shared" si="12"/>
        <v>-2</v>
      </c>
      <c r="J83" s="342">
        <f t="shared" si="13"/>
        <v>-88.88</v>
      </c>
      <c r="K83" s="343">
        <f t="shared" si="14"/>
        <v>-8.887999999999999E-05</v>
      </c>
      <c r="L83" s="341">
        <v>390</v>
      </c>
      <c r="M83" s="342">
        <v>390</v>
      </c>
      <c r="N83" s="342">
        <f t="shared" si="15"/>
        <v>0</v>
      </c>
      <c r="O83" s="342">
        <f t="shared" si="16"/>
        <v>0</v>
      </c>
      <c r="P83" s="343">
        <f t="shared" si="17"/>
        <v>0</v>
      </c>
      <c r="Q83" s="509"/>
    </row>
    <row r="84" spans="1:17" ht="15.75" customHeight="1">
      <c r="A84" s="276"/>
      <c r="B84" s="303" t="s">
        <v>64</v>
      </c>
      <c r="C84" s="336"/>
      <c r="D84" s="351"/>
      <c r="E84" s="351"/>
      <c r="F84" s="336"/>
      <c r="G84" s="341"/>
      <c r="H84" s="342"/>
      <c r="I84" s="342"/>
      <c r="J84" s="342"/>
      <c r="K84" s="343"/>
      <c r="L84" s="341"/>
      <c r="M84" s="342"/>
      <c r="N84" s="342"/>
      <c r="O84" s="342"/>
      <c r="P84" s="343"/>
      <c r="Q84" s="469"/>
    </row>
    <row r="85" spans="1:17" ht="15.75" customHeight="1">
      <c r="A85" s="276">
        <v>53</v>
      </c>
      <c r="B85" s="496" t="s">
        <v>65</v>
      </c>
      <c r="C85" s="336">
        <v>4865091</v>
      </c>
      <c r="D85" s="497" t="s">
        <v>12</v>
      </c>
      <c r="E85" s="327" t="s">
        <v>347</v>
      </c>
      <c r="F85" s="336">
        <v>500</v>
      </c>
      <c r="G85" s="341">
        <v>5626</v>
      </c>
      <c r="H85" s="342">
        <v>5652</v>
      </c>
      <c r="I85" s="342">
        <f>G85-H85</f>
        <v>-26</v>
      </c>
      <c r="J85" s="342">
        <f>$F85*I85</f>
        <v>-13000</v>
      </c>
      <c r="K85" s="343">
        <f>J85/1000000</f>
        <v>-0.013</v>
      </c>
      <c r="L85" s="341">
        <v>34437</v>
      </c>
      <c r="M85" s="342">
        <v>34425</v>
      </c>
      <c r="N85" s="342">
        <f>L85-M85</f>
        <v>12</v>
      </c>
      <c r="O85" s="342">
        <f>$F85*N85</f>
        <v>6000</v>
      </c>
      <c r="P85" s="343">
        <f>O85/1000000</f>
        <v>0.006</v>
      </c>
      <c r="Q85" s="506"/>
    </row>
    <row r="86" spans="1:17" ht="15.75" customHeight="1">
      <c r="A86" s="276">
        <v>54</v>
      </c>
      <c r="B86" s="496" t="s">
        <v>66</v>
      </c>
      <c r="C86" s="336">
        <v>4902579</v>
      </c>
      <c r="D86" s="497" t="s">
        <v>12</v>
      </c>
      <c r="E86" s="327" t="s">
        <v>347</v>
      </c>
      <c r="F86" s="336">
        <v>500</v>
      </c>
      <c r="G86" s="341">
        <v>999934</v>
      </c>
      <c r="H86" s="342">
        <v>999993</v>
      </c>
      <c r="I86" s="342">
        <f>G86-H86</f>
        <v>-59</v>
      </c>
      <c r="J86" s="342">
        <f>$F86*I86</f>
        <v>-29500</v>
      </c>
      <c r="K86" s="343">
        <f>J86/1000000</f>
        <v>-0.0295</v>
      </c>
      <c r="L86" s="341">
        <v>548</v>
      </c>
      <c r="M86" s="342">
        <v>544</v>
      </c>
      <c r="N86" s="342">
        <f>L86-M86</f>
        <v>4</v>
      </c>
      <c r="O86" s="342">
        <f>$F86*N86</f>
        <v>2000</v>
      </c>
      <c r="P86" s="343">
        <f>O86/1000000</f>
        <v>0.002</v>
      </c>
      <c r="Q86" s="469"/>
    </row>
    <row r="87" spans="1:17" ht="15.75" customHeight="1">
      <c r="A87" s="276">
        <v>55</v>
      </c>
      <c r="B87" s="496" t="s">
        <v>67</v>
      </c>
      <c r="C87" s="336">
        <v>4902585</v>
      </c>
      <c r="D87" s="497" t="s">
        <v>12</v>
      </c>
      <c r="E87" s="327" t="s">
        <v>347</v>
      </c>
      <c r="F87" s="521">
        <v>666.67</v>
      </c>
      <c r="G87" s="341">
        <v>244</v>
      </c>
      <c r="H87" s="342">
        <v>203</v>
      </c>
      <c r="I87" s="342">
        <f>G87-H87</f>
        <v>41</v>
      </c>
      <c r="J87" s="342">
        <f>$F87*I87</f>
        <v>27333.469999999998</v>
      </c>
      <c r="K87" s="343">
        <f>J87/1000000</f>
        <v>0.02733347</v>
      </c>
      <c r="L87" s="341">
        <v>107</v>
      </c>
      <c r="M87" s="342">
        <v>107</v>
      </c>
      <c r="N87" s="342">
        <f>L87-M87</f>
        <v>0</v>
      </c>
      <c r="O87" s="342">
        <f>$F87*N87</f>
        <v>0</v>
      </c>
      <c r="P87" s="343">
        <f>O87/1000000</f>
        <v>0</v>
      </c>
      <c r="Q87" s="469"/>
    </row>
    <row r="88" spans="1:17" ht="15.75" customHeight="1">
      <c r="A88" s="276">
        <v>56</v>
      </c>
      <c r="B88" s="496" t="s">
        <v>68</v>
      </c>
      <c r="C88" s="336">
        <v>4865072</v>
      </c>
      <c r="D88" s="497" t="s">
        <v>12</v>
      </c>
      <c r="E88" s="327" t="s">
        <v>347</v>
      </c>
      <c r="F88" s="521">
        <v>666.6666666666666</v>
      </c>
      <c r="G88" s="341">
        <v>2882</v>
      </c>
      <c r="H88" s="342">
        <v>2821</v>
      </c>
      <c r="I88" s="342">
        <f>G88-H88</f>
        <v>61</v>
      </c>
      <c r="J88" s="342">
        <f>$F88*I88</f>
        <v>40666.666666666664</v>
      </c>
      <c r="K88" s="343">
        <f>J88/1000000</f>
        <v>0.04066666666666666</v>
      </c>
      <c r="L88" s="341">
        <v>1333</v>
      </c>
      <c r="M88" s="342">
        <v>1331</v>
      </c>
      <c r="N88" s="342">
        <f>L88-M88</f>
        <v>2</v>
      </c>
      <c r="O88" s="342">
        <f>$F88*N88</f>
        <v>1333.3333333333333</v>
      </c>
      <c r="P88" s="343">
        <f>O88/1000000</f>
        <v>0.0013333333333333333</v>
      </c>
      <c r="Q88" s="469"/>
    </row>
    <row r="89" spans="2:17" ht="15.75" customHeight="1">
      <c r="B89" s="303" t="s">
        <v>70</v>
      </c>
      <c r="C89" s="336"/>
      <c r="D89" s="351"/>
      <c r="E89" s="351"/>
      <c r="F89" s="336"/>
      <c r="G89" s="341"/>
      <c r="H89" s="342"/>
      <c r="I89" s="342"/>
      <c r="J89" s="342"/>
      <c r="K89" s="343"/>
      <c r="L89" s="341"/>
      <c r="M89" s="342"/>
      <c r="N89" s="342"/>
      <c r="O89" s="342"/>
      <c r="P89" s="343"/>
      <c r="Q89" s="469"/>
    </row>
    <row r="90" spans="1:17" ht="15.75" customHeight="1">
      <c r="A90" s="276">
        <v>57</v>
      </c>
      <c r="B90" s="496" t="s">
        <v>63</v>
      </c>
      <c r="C90" s="336">
        <v>4902568</v>
      </c>
      <c r="D90" s="497" t="s">
        <v>12</v>
      </c>
      <c r="E90" s="327" t="s">
        <v>347</v>
      </c>
      <c r="F90" s="336">
        <v>100</v>
      </c>
      <c r="G90" s="341">
        <v>997928</v>
      </c>
      <c r="H90" s="342">
        <v>998366</v>
      </c>
      <c r="I90" s="342">
        <f aca="true" t="shared" si="18" ref="I90:I95">G90-H90</f>
        <v>-438</v>
      </c>
      <c r="J90" s="342">
        <f aca="true" t="shared" si="19" ref="J90:J95">$F90*I90</f>
        <v>-43800</v>
      </c>
      <c r="K90" s="343">
        <f aca="true" t="shared" si="20" ref="K90:K95">J90/1000000</f>
        <v>-0.0438</v>
      </c>
      <c r="L90" s="341">
        <v>1168</v>
      </c>
      <c r="M90" s="342">
        <v>1116</v>
      </c>
      <c r="N90" s="342">
        <f aca="true" t="shared" si="21" ref="N90:N95">L90-M90</f>
        <v>52</v>
      </c>
      <c r="O90" s="342">
        <f aca="true" t="shared" si="22" ref="O90:O95">$F90*N90</f>
        <v>5200</v>
      </c>
      <c r="P90" s="343">
        <f aca="true" t="shared" si="23" ref="P90:P95">O90/1000000</f>
        <v>0.0052</v>
      </c>
      <c r="Q90" s="481"/>
    </row>
    <row r="91" spans="1:17" ht="15.75" customHeight="1">
      <c r="A91" s="276">
        <v>58</v>
      </c>
      <c r="B91" s="496" t="s">
        <v>71</v>
      </c>
      <c r="C91" s="336">
        <v>4902549</v>
      </c>
      <c r="D91" s="497" t="s">
        <v>12</v>
      </c>
      <c r="E91" s="327" t="s">
        <v>347</v>
      </c>
      <c r="F91" s="336">
        <v>100</v>
      </c>
      <c r="G91" s="341">
        <v>999754</v>
      </c>
      <c r="H91" s="342">
        <v>999755</v>
      </c>
      <c r="I91" s="342">
        <f t="shared" si="18"/>
        <v>-1</v>
      </c>
      <c r="J91" s="342">
        <f t="shared" si="19"/>
        <v>-100</v>
      </c>
      <c r="K91" s="343">
        <f t="shared" si="20"/>
        <v>-0.0001</v>
      </c>
      <c r="L91" s="341">
        <v>6</v>
      </c>
      <c r="M91" s="342">
        <v>5</v>
      </c>
      <c r="N91" s="342">
        <f t="shared" si="21"/>
        <v>1</v>
      </c>
      <c r="O91" s="342">
        <f t="shared" si="22"/>
        <v>100</v>
      </c>
      <c r="P91" s="343">
        <f t="shared" si="23"/>
        <v>0.0001</v>
      </c>
      <c r="Q91" s="481"/>
    </row>
    <row r="92" spans="1:17" ht="15.75" customHeight="1">
      <c r="A92" s="276">
        <v>59</v>
      </c>
      <c r="B92" s="496" t="s">
        <v>84</v>
      </c>
      <c r="C92" s="336">
        <v>4902537</v>
      </c>
      <c r="D92" s="497" t="s">
        <v>12</v>
      </c>
      <c r="E92" s="327" t="s">
        <v>347</v>
      </c>
      <c r="F92" s="336">
        <v>100</v>
      </c>
      <c r="G92" s="341">
        <v>23922</v>
      </c>
      <c r="H92" s="342">
        <v>23956</v>
      </c>
      <c r="I92" s="342">
        <f t="shared" si="18"/>
        <v>-34</v>
      </c>
      <c r="J92" s="342">
        <f t="shared" si="19"/>
        <v>-3400</v>
      </c>
      <c r="K92" s="343">
        <f t="shared" si="20"/>
        <v>-0.0034</v>
      </c>
      <c r="L92" s="341">
        <v>57834</v>
      </c>
      <c r="M92" s="342">
        <v>57841</v>
      </c>
      <c r="N92" s="342">
        <f t="shared" si="21"/>
        <v>-7</v>
      </c>
      <c r="O92" s="342">
        <f t="shared" si="22"/>
        <v>-700</v>
      </c>
      <c r="P92" s="343">
        <f t="shared" si="23"/>
        <v>-0.0007</v>
      </c>
      <c r="Q92" s="469"/>
    </row>
    <row r="93" spans="1:17" ht="15.75" customHeight="1">
      <c r="A93" s="276">
        <v>60</v>
      </c>
      <c r="B93" s="496" t="s">
        <v>72</v>
      </c>
      <c r="C93" s="336">
        <v>4902578</v>
      </c>
      <c r="D93" s="497" t="s">
        <v>12</v>
      </c>
      <c r="E93" s="327" t="s">
        <v>347</v>
      </c>
      <c r="F93" s="336">
        <v>100</v>
      </c>
      <c r="G93" s="341">
        <v>0</v>
      </c>
      <c r="H93" s="342">
        <v>0</v>
      </c>
      <c r="I93" s="342">
        <f t="shared" si="18"/>
        <v>0</v>
      </c>
      <c r="J93" s="342">
        <f t="shared" si="19"/>
        <v>0</v>
      </c>
      <c r="K93" s="343">
        <f t="shared" si="20"/>
        <v>0</v>
      </c>
      <c r="L93" s="341">
        <v>0</v>
      </c>
      <c r="M93" s="342">
        <v>0</v>
      </c>
      <c r="N93" s="342">
        <f t="shared" si="21"/>
        <v>0</v>
      </c>
      <c r="O93" s="342">
        <f t="shared" si="22"/>
        <v>0</v>
      </c>
      <c r="P93" s="343">
        <f t="shared" si="23"/>
        <v>0</v>
      </c>
      <c r="Q93" s="506"/>
    </row>
    <row r="94" spans="1:17" ht="15.75" customHeight="1">
      <c r="A94" s="277">
        <v>61</v>
      </c>
      <c r="B94" s="496" t="s">
        <v>73</v>
      </c>
      <c r="C94" s="336">
        <v>4902538</v>
      </c>
      <c r="D94" s="497" t="s">
        <v>12</v>
      </c>
      <c r="E94" s="327" t="s">
        <v>347</v>
      </c>
      <c r="F94" s="336">
        <v>100</v>
      </c>
      <c r="G94" s="341">
        <v>999762</v>
      </c>
      <c r="H94" s="342">
        <v>999762</v>
      </c>
      <c r="I94" s="342">
        <f t="shared" si="18"/>
        <v>0</v>
      </c>
      <c r="J94" s="342">
        <f t="shared" si="19"/>
        <v>0</v>
      </c>
      <c r="K94" s="343">
        <f t="shared" si="20"/>
        <v>0</v>
      </c>
      <c r="L94" s="341">
        <v>999987</v>
      </c>
      <c r="M94" s="342">
        <v>999987</v>
      </c>
      <c r="N94" s="342">
        <f t="shared" si="21"/>
        <v>0</v>
      </c>
      <c r="O94" s="342">
        <f t="shared" si="22"/>
        <v>0</v>
      </c>
      <c r="P94" s="343">
        <f t="shared" si="23"/>
        <v>0</v>
      </c>
      <c r="Q94" s="469"/>
    </row>
    <row r="95" spans="1:17" ht="15.75" customHeight="1">
      <c r="A95" s="276">
        <v>62</v>
      </c>
      <c r="B95" s="496" t="s">
        <v>59</v>
      </c>
      <c r="C95" s="336">
        <v>4902527</v>
      </c>
      <c r="D95" s="497" t="s">
        <v>12</v>
      </c>
      <c r="E95" s="327" t="s">
        <v>347</v>
      </c>
      <c r="F95" s="336">
        <v>100</v>
      </c>
      <c r="G95" s="341">
        <v>0</v>
      </c>
      <c r="H95" s="342">
        <v>0</v>
      </c>
      <c r="I95" s="342">
        <f t="shared" si="18"/>
        <v>0</v>
      </c>
      <c r="J95" s="342">
        <f t="shared" si="19"/>
        <v>0</v>
      </c>
      <c r="K95" s="343">
        <f t="shared" si="20"/>
        <v>0</v>
      </c>
      <c r="L95" s="341">
        <v>0</v>
      </c>
      <c r="M95" s="342">
        <v>0</v>
      </c>
      <c r="N95" s="342">
        <f t="shared" si="21"/>
        <v>0</v>
      </c>
      <c r="O95" s="342">
        <f t="shared" si="22"/>
        <v>0</v>
      </c>
      <c r="P95" s="343">
        <f t="shared" si="23"/>
        <v>0</v>
      </c>
      <c r="Q95" s="469"/>
    </row>
    <row r="96" spans="2:17" ht="15.75" customHeight="1">
      <c r="B96" s="303" t="s">
        <v>74</v>
      </c>
      <c r="C96" s="336"/>
      <c r="D96" s="351"/>
      <c r="E96" s="351"/>
      <c r="F96" s="336"/>
      <c r="G96" s="341"/>
      <c r="H96" s="342"/>
      <c r="I96" s="342"/>
      <c r="J96" s="342"/>
      <c r="K96" s="343"/>
      <c r="L96" s="341"/>
      <c r="M96" s="342"/>
      <c r="N96" s="342"/>
      <c r="O96" s="342"/>
      <c r="P96" s="343"/>
      <c r="Q96" s="469"/>
    </row>
    <row r="97" spans="1:17" ht="15.75" customHeight="1">
      <c r="A97" s="276">
        <v>63</v>
      </c>
      <c r="B97" s="496" t="s">
        <v>75</v>
      </c>
      <c r="C97" s="336">
        <v>4902540</v>
      </c>
      <c r="D97" s="497" t="s">
        <v>12</v>
      </c>
      <c r="E97" s="327" t="s">
        <v>347</v>
      </c>
      <c r="F97" s="336">
        <v>100</v>
      </c>
      <c r="G97" s="341">
        <v>1818</v>
      </c>
      <c r="H97" s="342">
        <v>1983</v>
      </c>
      <c r="I97" s="342">
        <f>G97-H97</f>
        <v>-165</v>
      </c>
      <c r="J97" s="342">
        <f>$F97*I97</f>
        <v>-16500</v>
      </c>
      <c r="K97" s="343">
        <f>J97/1000000</f>
        <v>-0.0165</v>
      </c>
      <c r="L97" s="341">
        <v>6260</v>
      </c>
      <c r="M97" s="342">
        <v>6401</v>
      </c>
      <c r="N97" s="342">
        <f>L97-M97</f>
        <v>-141</v>
      </c>
      <c r="O97" s="342">
        <f>$F97*N97</f>
        <v>-14100</v>
      </c>
      <c r="P97" s="343">
        <f>O97/1000000</f>
        <v>-0.0141</v>
      </c>
      <c r="Q97" s="481"/>
    </row>
    <row r="98" spans="1:17" ht="15.75" customHeight="1">
      <c r="A98" s="471">
        <v>64</v>
      </c>
      <c r="B98" s="496" t="s">
        <v>76</v>
      </c>
      <c r="C98" s="336">
        <v>4902542</v>
      </c>
      <c r="D98" s="497" t="s">
        <v>12</v>
      </c>
      <c r="E98" s="327" t="s">
        <v>347</v>
      </c>
      <c r="F98" s="336">
        <v>100</v>
      </c>
      <c r="G98" s="341">
        <v>28013</v>
      </c>
      <c r="H98" s="342">
        <v>28256</v>
      </c>
      <c r="I98" s="342">
        <f>G98-H98</f>
        <v>-243</v>
      </c>
      <c r="J98" s="342">
        <f>$F98*I98</f>
        <v>-24300</v>
      </c>
      <c r="K98" s="343">
        <f>J98/1000000</f>
        <v>-0.0243</v>
      </c>
      <c r="L98" s="341">
        <v>67784</v>
      </c>
      <c r="M98" s="342">
        <v>67790</v>
      </c>
      <c r="N98" s="342">
        <f>L98-M98</f>
        <v>-6</v>
      </c>
      <c r="O98" s="342">
        <f>$F98*N98</f>
        <v>-600</v>
      </c>
      <c r="P98" s="343">
        <f>O98/1000000</f>
        <v>-0.0006</v>
      </c>
      <c r="Q98" s="469"/>
    </row>
    <row r="99" spans="1:17" ht="15.75" customHeight="1">
      <c r="A99" s="276">
        <v>65</v>
      </c>
      <c r="B99" s="496" t="s">
        <v>77</v>
      </c>
      <c r="C99" s="336">
        <v>4902536</v>
      </c>
      <c r="D99" s="497" t="s">
        <v>12</v>
      </c>
      <c r="E99" s="327" t="s">
        <v>347</v>
      </c>
      <c r="F99" s="336">
        <v>100</v>
      </c>
      <c r="G99" s="341">
        <v>7583</v>
      </c>
      <c r="H99" s="342">
        <v>7089</v>
      </c>
      <c r="I99" s="342">
        <f>G99-H99</f>
        <v>494</v>
      </c>
      <c r="J99" s="342">
        <f>$F99*I99</f>
        <v>49400</v>
      </c>
      <c r="K99" s="343">
        <f>J99/1000000</f>
        <v>0.0494</v>
      </c>
      <c r="L99" s="341">
        <v>2315</v>
      </c>
      <c r="M99" s="342">
        <v>2296</v>
      </c>
      <c r="N99" s="342">
        <f>L99-M99</f>
        <v>19</v>
      </c>
      <c r="O99" s="342">
        <f>$F99*N99</f>
        <v>1900</v>
      </c>
      <c r="P99" s="343">
        <f>O99/1000000</f>
        <v>0.0019</v>
      </c>
      <c r="Q99" s="481"/>
    </row>
    <row r="100" spans="1:17" ht="15.75" customHeight="1">
      <c r="A100" s="471"/>
      <c r="B100" s="303" t="s">
        <v>32</v>
      </c>
      <c r="C100" s="336"/>
      <c r="D100" s="351"/>
      <c r="E100" s="351"/>
      <c r="F100" s="336"/>
      <c r="G100" s="341"/>
      <c r="H100" s="342"/>
      <c r="I100" s="342"/>
      <c r="J100" s="342"/>
      <c r="K100" s="343"/>
      <c r="L100" s="341"/>
      <c r="M100" s="342"/>
      <c r="N100" s="342"/>
      <c r="O100" s="342"/>
      <c r="P100" s="343"/>
      <c r="Q100" s="469"/>
    </row>
    <row r="101" spans="1:17" ht="15.75" customHeight="1">
      <c r="A101" s="471">
        <v>66</v>
      </c>
      <c r="B101" s="496" t="s">
        <v>69</v>
      </c>
      <c r="C101" s="336">
        <v>4864807</v>
      </c>
      <c r="D101" s="497" t="s">
        <v>12</v>
      </c>
      <c r="E101" s="327" t="s">
        <v>347</v>
      </c>
      <c r="F101" s="336">
        <v>100</v>
      </c>
      <c r="G101" s="341">
        <v>198037</v>
      </c>
      <c r="H101" s="342">
        <v>195852</v>
      </c>
      <c r="I101" s="342">
        <f>G101-H101</f>
        <v>2185</v>
      </c>
      <c r="J101" s="342">
        <f>$F101*I101</f>
        <v>218500</v>
      </c>
      <c r="K101" s="343">
        <f>J101/1000000</f>
        <v>0.2185</v>
      </c>
      <c r="L101" s="341">
        <v>19852</v>
      </c>
      <c r="M101" s="342">
        <v>19852</v>
      </c>
      <c r="N101" s="342">
        <f>L101-M101</f>
        <v>0</v>
      </c>
      <c r="O101" s="342">
        <f>$F101*N101</f>
        <v>0</v>
      </c>
      <c r="P101" s="343">
        <f>O101/1000000</f>
        <v>0</v>
      </c>
      <c r="Q101" s="469"/>
    </row>
    <row r="102" spans="1:17" ht="15.75" customHeight="1">
      <c r="A102" s="472">
        <v>67</v>
      </c>
      <c r="B102" s="496" t="s">
        <v>243</v>
      </c>
      <c r="C102" s="336">
        <v>4865086</v>
      </c>
      <c r="D102" s="497" t="s">
        <v>12</v>
      </c>
      <c r="E102" s="327" t="s">
        <v>347</v>
      </c>
      <c r="F102" s="336">
        <v>100</v>
      </c>
      <c r="G102" s="341">
        <v>24712</v>
      </c>
      <c r="H102" s="342">
        <v>24537</v>
      </c>
      <c r="I102" s="342">
        <f>G102-H102</f>
        <v>175</v>
      </c>
      <c r="J102" s="342">
        <f>$F102*I102</f>
        <v>17500</v>
      </c>
      <c r="K102" s="343">
        <f>J102/1000000</f>
        <v>0.0175</v>
      </c>
      <c r="L102" s="341">
        <v>51015</v>
      </c>
      <c r="M102" s="342">
        <v>51014</v>
      </c>
      <c r="N102" s="342">
        <f>L102-M102</f>
        <v>1</v>
      </c>
      <c r="O102" s="342">
        <f>$F102*N102</f>
        <v>100</v>
      </c>
      <c r="P102" s="343">
        <f>O102/1000000</f>
        <v>0.0001</v>
      </c>
      <c r="Q102" s="469"/>
    </row>
    <row r="103" spans="1:17" ht="15.75" customHeight="1">
      <c r="A103" s="472">
        <v>68</v>
      </c>
      <c r="B103" s="496" t="s">
        <v>82</v>
      </c>
      <c r="C103" s="336">
        <v>4902528</v>
      </c>
      <c r="D103" s="497" t="s">
        <v>12</v>
      </c>
      <c r="E103" s="327" t="s">
        <v>347</v>
      </c>
      <c r="F103" s="336">
        <v>-300</v>
      </c>
      <c r="G103" s="341">
        <v>15</v>
      </c>
      <c r="H103" s="342">
        <v>15</v>
      </c>
      <c r="I103" s="342">
        <f>G103-H103</f>
        <v>0</v>
      </c>
      <c r="J103" s="342">
        <f>$F103*I103</f>
        <v>0</v>
      </c>
      <c r="K103" s="343">
        <f>J103/1000000</f>
        <v>0</v>
      </c>
      <c r="L103" s="341">
        <v>462</v>
      </c>
      <c r="M103" s="342">
        <v>462</v>
      </c>
      <c r="N103" s="342">
        <f>L103-M103</f>
        <v>0</v>
      </c>
      <c r="O103" s="342">
        <f>$F103*N103</f>
        <v>0</v>
      </c>
      <c r="P103" s="343">
        <f>O103/1000000</f>
        <v>0</v>
      </c>
      <c r="Q103" s="481"/>
    </row>
    <row r="104" spans="2:17" ht="15.75" customHeight="1">
      <c r="B104" s="346" t="s">
        <v>78</v>
      </c>
      <c r="C104" s="335"/>
      <c r="D104" s="348"/>
      <c r="E104" s="348"/>
      <c r="F104" s="335"/>
      <c r="G104" s="341"/>
      <c r="H104" s="342"/>
      <c r="I104" s="342"/>
      <c r="J104" s="342"/>
      <c r="K104" s="343"/>
      <c r="L104" s="341"/>
      <c r="M104" s="342"/>
      <c r="N104" s="342"/>
      <c r="O104" s="342"/>
      <c r="P104" s="343"/>
      <c r="Q104" s="469"/>
    </row>
    <row r="105" spans="1:17" ht="16.5">
      <c r="A105" s="472">
        <v>69</v>
      </c>
      <c r="B105" s="540" t="s">
        <v>79</v>
      </c>
      <c r="C105" s="335">
        <v>4902577</v>
      </c>
      <c r="D105" s="348" t="s">
        <v>12</v>
      </c>
      <c r="E105" s="327" t="s">
        <v>347</v>
      </c>
      <c r="F105" s="335">
        <v>-400</v>
      </c>
      <c r="G105" s="341">
        <v>995610</v>
      </c>
      <c r="H105" s="342">
        <v>995610</v>
      </c>
      <c r="I105" s="342">
        <f>G105-H105</f>
        <v>0</v>
      </c>
      <c r="J105" s="342">
        <f>$F105*I105</f>
        <v>0</v>
      </c>
      <c r="K105" s="343">
        <f>J105/1000000</f>
        <v>0</v>
      </c>
      <c r="L105" s="341">
        <v>69</v>
      </c>
      <c r="M105" s="342">
        <v>69</v>
      </c>
      <c r="N105" s="342">
        <f>L105-M105</f>
        <v>0</v>
      </c>
      <c r="O105" s="342">
        <f>$F105*N105</f>
        <v>0</v>
      </c>
      <c r="P105" s="343">
        <f>O105/1000000</f>
        <v>0</v>
      </c>
      <c r="Q105" s="541"/>
    </row>
    <row r="106" spans="1:17" ht="16.5">
      <c r="A106" s="472">
        <v>70</v>
      </c>
      <c r="B106" s="540" t="s">
        <v>80</v>
      </c>
      <c r="C106" s="335">
        <v>4902525</v>
      </c>
      <c r="D106" s="348" t="s">
        <v>12</v>
      </c>
      <c r="E106" s="327" t="s">
        <v>347</v>
      </c>
      <c r="F106" s="335">
        <v>400</v>
      </c>
      <c r="G106" s="341">
        <v>999919</v>
      </c>
      <c r="H106" s="342">
        <v>999919</v>
      </c>
      <c r="I106" s="342">
        <f>G106-H106</f>
        <v>0</v>
      </c>
      <c r="J106" s="342">
        <f>$F106*I106</f>
        <v>0</v>
      </c>
      <c r="K106" s="343">
        <f>J106/1000000</f>
        <v>0</v>
      </c>
      <c r="L106" s="341">
        <v>9</v>
      </c>
      <c r="M106" s="342">
        <v>9</v>
      </c>
      <c r="N106" s="342">
        <f>L106-M106</f>
        <v>0</v>
      </c>
      <c r="O106" s="342">
        <f>$F106*N106</f>
        <v>0</v>
      </c>
      <c r="P106" s="343">
        <f>O106/1000000</f>
        <v>0</v>
      </c>
      <c r="Q106" s="481"/>
    </row>
    <row r="107" spans="2:17" ht="16.5">
      <c r="B107" s="303" t="s">
        <v>386</v>
      </c>
      <c r="C107" s="335"/>
      <c r="D107" s="348"/>
      <c r="E107" s="327"/>
      <c r="F107" s="335"/>
      <c r="G107" s="341"/>
      <c r="H107" s="342"/>
      <c r="I107" s="342"/>
      <c r="J107" s="342"/>
      <c r="K107" s="343"/>
      <c r="L107" s="341"/>
      <c r="M107" s="342"/>
      <c r="N107" s="342"/>
      <c r="O107" s="342"/>
      <c r="P107" s="343"/>
      <c r="Q107" s="469"/>
    </row>
    <row r="108" spans="1:17" ht="18">
      <c r="A108" s="472">
        <v>71</v>
      </c>
      <c r="B108" s="496" t="s">
        <v>392</v>
      </c>
      <c r="C108" s="312">
        <v>5128444</v>
      </c>
      <c r="D108" s="127" t="s">
        <v>12</v>
      </c>
      <c r="E108" s="96" t="s">
        <v>347</v>
      </c>
      <c r="F108" s="417">
        <v>800</v>
      </c>
      <c r="G108" s="341">
        <v>972115</v>
      </c>
      <c r="H108" s="342">
        <v>972849</v>
      </c>
      <c r="I108" s="322">
        <f>G108-H108</f>
        <v>-734</v>
      </c>
      <c r="J108" s="322">
        <f>$F108*I108</f>
        <v>-587200</v>
      </c>
      <c r="K108" s="322">
        <f>J108/1000000</f>
        <v>-0.5872</v>
      </c>
      <c r="L108" s="341">
        <v>996608</v>
      </c>
      <c r="M108" s="342">
        <v>996608</v>
      </c>
      <c r="N108" s="322">
        <f>L108-M108</f>
        <v>0</v>
      </c>
      <c r="O108" s="322">
        <f>$F108*N108</f>
        <v>0</v>
      </c>
      <c r="P108" s="322">
        <f>O108/1000000</f>
        <v>0</v>
      </c>
      <c r="Q108" s="469"/>
    </row>
    <row r="109" spans="1:17" ht="18">
      <c r="A109" s="472">
        <v>72</v>
      </c>
      <c r="B109" s="496" t="s">
        <v>402</v>
      </c>
      <c r="C109" s="312">
        <v>4864950</v>
      </c>
      <c r="D109" s="127" t="s">
        <v>12</v>
      </c>
      <c r="E109" s="96" t="s">
        <v>347</v>
      </c>
      <c r="F109" s="417">
        <v>2000</v>
      </c>
      <c r="G109" s="341">
        <v>2016</v>
      </c>
      <c r="H109" s="342">
        <v>2073</v>
      </c>
      <c r="I109" s="322">
        <f>G109-H109</f>
        <v>-57</v>
      </c>
      <c r="J109" s="322">
        <f>$F109*I109</f>
        <v>-114000</v>
      </c>
      <c r="K109" s="322">
        <f>J109/1000000</f>
        <v>-0.114</v>
      </c>
      <c r="L109" s="341">
        <v>1097</v>
      </c>
      <c r="M109" s="342">
        <v>1097</v>
      </c>
      <c r="N109" s="322">
        <f>L109-M109</f>
        <v>0</v>
      </c>
      <c r="O109" s="322">
        <f>$F109*N109</f>
        <v>0</v>
      </c>
      <c r="P109" s="322">
        <f>O109/1000000</f>
        <v>0</v>
      </c>
      <c r="Q109" s="469"/>
    </row>
    <row r="110" spans="2:17" ht="18">
      <c r="B110" s="303" t="s">
        <v>416</v>
      </c>
      <c r="C110" s="312"/>
      <c r="D110" s="127"/>
      <c r="E110" s="96"/>
      <c r="F110" s="335"/>
      <c r="G110" s="341"/>
      <c r="H110" s="342"/>
      <c r="I110" s="322"/>
      <c r="J110" s="322"/>
      <c r="K110" s="322"/>
      <c r="L110" s="341"/>
      <c r="M110" s="342"/>
      <c r="N110" s="322"/>
      <c r="O110" s="322"/>
      <c r="P110" s="322"/>
      <c r="Q110" s="341"/>
    </row>
    <row r="111" spans="1:17" ht="18">
      <c r="A111" s="472">
        <v>73</v>
      </c>
      <c r="B111" s="496" t="s">
        <v>417</v>
      </c>
      <c r="C111" s="312">
        <v>5269776</v>
      </c>
      <c r="D111" s="127" t="s">
        <v>12</v>
      </c>
      <c r="E111" s="96" t="s">
        <v>347</v>
      </c>
      <c r="F111" s="417">
        <v>1000</v>
      </c>
      <c r="G111" s="341">
        <v>0</v>
      </c>
      <c r="H111" s="342">
        <v>0</v>
      </c>
      <c r="I111" s="342">
        <f>G111-H111</f>
        <v>0</v>
      </c>
      <c r="J111" s="342">
        <f>$F111*I111</f>
        <v>0</v>
      </c>
      <c r="K111" s="343">
        <f>J111/1000000</f>
        <v>0</v>
      </c>
      <c r="L111" s="341">
        <v>0</v>
      </c>
      <c r="M111" s="342">
        <v>0</v>
      </c>
      <c r="N111" s="342">
        <f>L111-M111</f>
        <v>0</v>
      </c>
      <c r="O111" s="342">
        <f>$F111*N111</f>
        <v>0</v>
      </c>
      <c r="P111" s="343">
        <f>O111/1000000</f>
        <v>0</v>
      </c>
      <c r="Q111" s="341"/>
    </row>
    <row r="112" spans="1:17" ht="18.75" thickBot="1">
      <c r="A112" s="366">
        <v>74</v>
      </c>
      <c r="B112" s="493" t="s">
        <v>418</v>
      </c>
      <c r="C112" s="315">
        <v>4864811</v>
      </c>
      <c r="D112" s="260" t="s">
        <v>12</v>
      </c>
      <c r="E112" s="261" t="s">
        <v>347</v>
      </c>
      <c r="F112" s="491">
        <v>100</v>
      </c>
      <c r="G112" s="467">
        <v>1000000</v>
      </c>
      <c r="H112" s="468">
        <v>999739</v>
      </c>
      <c r="I112" s="326">
        <f>G112-H112</f>
        <v>261</v>
      </c>
      <c r="J112" s="326">
        <f>$F112*I112</f>
        <v>26100</v>
      </c>
      <c r="K112" s="326">
        <f>J112/1000000</f>
        <v>0.0261</v>
      </c>
      <c r="L112" s="467">
        <v>999868</v>
      </c>
      <c r="M112" s="468">
        <v>999865</v>
      </c>
      <c r="N112" s="326">
        <f>L112-M112</f>
        <v>3</v>
      </c>
      <c r="O112" s="326">
        <f>$F112*N112</f>
        <v>300</v>
      </c>
      <c r="P112" s="326">
        <f>O112/1000000</f>
        <v>0.0003</v>
      </c>
      <c r="Q112" s="492"/>
    </row>
    <row r="113" spans="2:16" ht="13.5" thickTop="1">
      <c r="B113" s="16"/>
      <c r="G113" s="597"/>
      <c r="H113" s="597"/>
      <c r="I113" s="597"/>
      <c r="J113" s="597"/>
      <c r="K113" s="597"/>
      <c r="L113" s="597"/>
      <c r="M113" s="597"/>
      <c r="N113" s="597"/>
      <c r="O113" s="597"/>
      <c r="P113" s="597"/>
    </row>
    <row r="114" spans="2:16" ht="18">
      <c r="B114" s="156" t="s">
        <v>242</v>
      </c>
      <c r="G114" s="597"/>
      <c r="H114" s="597"/>
      <c r="I114" s="597"/>
      <c r="J114" s="597"/>
      <c r="K114" s="434">
        <f>SUM(K7:K112)</f>
        <v>-17.63429032333334</v>
      </c>
      <c r="L114" s="597"/>
      <c r="M114" s="597"/>
      <c r="N114" s="597"/>
      <c r="O114" s="597"/>
      <c r="P114" s="598">
        <f>SUM(P7:P112)</f>
        <v>0.6141666533333331</v>
      </c>
    </row>
    <row r="115" spans="2:16" ht="12.75">
      <c r="B115" s="16"/>
      <c r="G115" s="597"/>
      <c r="H115" s="597"/>
      <c r="I115" s="597"/>
      <c r="J115" s="597"/>
      <c r="K115" s="597"/>
      <c r="L115" s="597"/>
      <c r="M115" s="597"/>
      <c r="N115" s="597"/>
      <c r="O115" s="597"/>
      <c r="P115" s="597"/>
    </row>
    <row r="116" spans="2:16" ht="12.75">
      <c r="B116" s="16"/>
      <c r="G116" s="597"/>
      <c r="H116" s="597"/>
      <c r="I116" s="597"/>
      <c r="J116" s="597"/>
      <c r="K116" s="597"/>
      <c r="L116" s="597"/>
      <c r="M116" s="597"/>
      <c r="N116" s="597"/>
      <c r="O116" s="597"/>
      <c r="P116" s="597"/>
    </row>
    <row r="117" spans="2:16" ht="12.75">
      <c r="B117" s="16"/>
      <c r="G117" s="597"/>
      <c r="H117" s="597"/>
      <c r="I117" s="597"/>
      <c r="J117" s="597"/>
      <c r="K117" s="597"/>
      <c r="L117" s="597"/>
      <c r="M117" s="597"/>
      <c r="N117" s="597"/>
      <c r="O117" s="597"/>
      <c r="P117" s="597"/>
    </row>
    <row r="118" spans="2:16" ht="12.75">
      <c r="B118" s="16"/>
      <c r="G118" s="597"/>
      <c r="H118" s="597"/>
      <c r="I118" s="597"/>
      <c r="J118" s="597"/>
      <c r="K118" s="597"/>
      <c r="L118" s="597"/>
      <c r="M118" s="597"/>
      <c r="N118" s="597"/>
      <c r="O118" s="597"/>
      <c r="P118" s="597"/>
    </row>
    <row r="119" spans="2:16" ht="12.75">
      <c r="B119" s="16"/>
      <c r="G119" s="597"/>
      <c r="H119" s="597"/>
      <c r="I119" s="597"/>
      <c r="J119" s="597"/>
      <c r="K119" s="597"/>
      <c r="L119" s="597"/>
      <c r="M119" s="597"/>
      <c r="N119" s="597"/>
      <c r="O119" s="597"/>
      <c r="P119" s="597"/>
    </row>
    <row r="120" spans="1:16" ht="15.75">
      <c r="A120" s="15"/>
      <c r="G120" s="597"/>
      <c r="H120" s="597"/>
      <c r="I120" s="597"/>
      <c r="J120" s="597"/>
      <c r="K120" s="597"/>
      <c r="L120" s="597"/>
      <c r="M120" s="597"/>
      <c r="N120" s="597"/>
      <c r="O120" s="597"/>
      <c r="P120" s="597"/>
    </row>
    <row r="121" spans="1:17" ht="24" thickBot="1">
      <c r="A121" s="187" t="s">
        <v>241</v>
      </c>
      <c r="G121" s="515"/>
      <c r="H121" s="515"/>
      <c r="I121" s="82" t="s">
        <v>398</v>
      </c>
      <c r="J121" s="515"/>
      <c r="K121" s="515"/>
      <c r="L121" s="515"/>
      <c r="M121" s="515"/>
      <c r="N121" s="82" t="s">
        <v>399</v>
      </c>
      <c r="O121" s="515"/>
      <c r="P121" s="515"/>
      <c r="Q121" s="599" t="str">
        <f>Q1</f>
        <v>NOVEMBER-2016</v>
      </c>
    </row>
    <row r="122" spans="1:17" ht="39.75" thickBot="1" thickTop="1">
      <c r="A122" s="588" t="s">
        <v>8</v>
      </c>
      <c r="B122" s="557" t="s">
        <v>9</v>
      </c>
      <c r="C122" s="558" t="s">
        <v>1</v>
      </c>
      <c r="D122" s="558" t="s">
        <v>2</v>
      </c>
      <c r="E122" s="558" t="s">
        <v>3</v>
      </c>
      <c r="F122" s="558" t="s">
        <v>10</v>
      </c>
      <c r="G122" s="556" t="str">
        <f>G5</f>
        <v>FINAL READING 01/12/2016</v>
      </c>
      <c r="H122" s="558" t="str">
        <f>H5</f>
        <v>INTIAL READING 01/11/2016</v>
      </c>
      <c r="I122" s="558" t="s">
        <v>4</v>
      </c>
      <c r="J122" s="558" t="s">
        <v>5</v>
      </c>
      <c r="K122" s="589" t="s">
        <v>6</v>
      </c>
      <c r="L122" s="556" t="str">
        <f>G5</f>
        <v>FINAL READING 01/12/2016</v>
      </c>
      <c r="M122" s="558" t="str">
        <f>H5</f>
        <v>INTIAL READING 01/11/2016</v>
      </c>
      <c r="N122" s="558" t="s">
        <v>4</v>
      </c>
      <c r="O122" s="558" t="s">
        <v>5</v>
      </c>
      <c r="P122" s="589" t="s">
        <v>6</v>
      </c>
      <c r="Q122" s="589" t="s">
        <v>310</v>
      </c>
    </row>
    <row r="123" spans="1:16" ht="8.25" customHeight="1" thickBot="1" thickTop="1">
      <c r="A123" s="13"/>
      <c r="B123" s="11"/>
      <c r="C123" s="10"/>
      <c r="D123" s="10"/>
      <c r="E123" s="10"/>
      <c r="F123" s="10"/>
      <c r="G123" s="597"/>
      <c r="H123" s="597"/>
      <c r="I123" s="597"/>
      <c r="J123" s="597"/>
      <c r="K123" s="597"/>
      <c r="L123" s="597"/>
      <c r="M123" s="597"/>
      <c r="N123" s="597"/>
      <c r="O123" s="597"/>
      <c r="P123" s="597"/>
    </row>
    <row r="124" spans="1:17" ht="15.75" customHeight="1" thickTop="1">
      <c r="A124" s="337"/>
      <c r="B124" s="338" t="s">
        <v>27</v>
      </c>
      <c r="C124" s="325"/>
      <c r="D124" s="319"/>
      <c r="E124" s="319"/>
      <c r="F124" s="319"/>
      <c r="G124" s="600"/>
      <c r="H124" s="601"/>
      <c r="I124" s="601"/>
      <c r="J124" s="601"/>
      <c r="K124" s="602"/>
      <c r="L124" s="600"/>
      <c r="M124" s="601"/>
      <c r="N124" s="601"/>
      <c r="O124" s="601"/>
      <c r="P124" s="602"/>
      <c r="Q124" s="596"/>
    </row>
    <row r="125" spans="1:17" ht="15.75" customHeight="1">
      <c r="A125" s="324">
        <v>1</v>
      </c>
      <c r="B125" s="345" t="s">
        <v>81</v>
      </c>
      <c r="C125" s="335">
        <v>5295192</v>
      </c>
      <c r="D125" s="327" t="s">
        <v>12</v>
      </c>
      <c r="E125" s="327" t="s">
        <v>347</v>
      </c>
      <c r="F125" s="335">
        <v>-100</v>
      </c>
      <c r="G125" s="341">
        <v>5019</v>
      </c>
      <c r="H125" s="342">
        <v>3549</v>
      </c>
      <c r="I125" s="342">
        <f>G125-H125</f>
        <v>1470</v>
      </c>
      <c r="J125" s="342">
        <f>$F125*I125</f>
        <v>-147000</v>
      </c>
      <c r="K125" s="343">
        <f>J125/1000000</f>
        <v>-0.147</v>
      </c>
      <c r="L125" s="341">
        <v>6253</v>
      </c>
      <c r="M125" s="342">
        <v>5585</v>
      </c>
      <c r="N125" s="342">
        <f>L125-M125</f>
        <v>668</v>
      </c>
      <c r="O125" s="342">
        <f>$F125*N125</f>
        <v>-66800</v>
      </c>
      <c r="P125" s="343">
        <f>O125/1000000</f>
        <v>-0.0668</v>
      </c>
      <c r="Q125" s="469"/>
    </row>
    <row r="126" spans="1:17" ht="16.5">
      <c r="A126" s="324"/>
      <c r="B126" s="346" t="s">
        <v>39</v>
      </c>
      <c r="C126" s="335"/>
      <c r="D126" s="349"/>
      <c r="E126" s="349"/>
      <c r="F126" s="335"/>
      <c r="G126" s="341"/>
      <c r="H126" s="342"/>
      <c r="I126" s="342"/>
      <c r="J126" s="342"/>
      <c r="K126" s="343"/>
      <c r="L126" s="341"/>
      <c r="M126" s="342"/>
      <c r="N126" s="342"/>
      <c r="O126" s="342"/>
      <c r="P126" s="343"/>
      <c r="Q126" s="469"/>
    </row>
    <row r="127" spans="1:17" ht="16.5">
      <c r="A127" s="324">
        <v>2</v>
      </c>
      <c r="B127" s="345" t="s">
        <v>40</v>
      </c>
      <c r="C127" s="335">
        <v>4864959</v>
      </c>
      <c r="D127" s="348" t="s">
        <v>12</v>
      </c>
      <c r="E127" s="327" t="s">
        <v>347</v>
      </c>
      <c r="F127" s="335">
        <v>-1000</v>
      </c>
      <c r="G127" s="341">
        <v>15002</v>
      </c>
      <c r="H127" s="342">
        <v>14929</v>
      </c>
      <c r="I127" s="342">
        <f>G127-H127</f>
        <v>73</v>
      </c>
      <c r="J127" s="342">
        <f aca="true" t="shared" si="24" ref="J127:J134">$F127*I127</f>
        <v>-73000</v>
      </c>
      <c r="K127" s="343">
        <f aca="true" t="shared" si="25" ref="K127:K134">J127/1000000</f>
        <v>-0.073</v>
      </c>
      <c r="L127" s="341">
        <v>7133</v>
      </c>
      <c r="M127" s="342">
        <v>7132</v>
      </c>
      <c r="N127" s="342">
        <f>L127-M127</f>
        <v>1</v>
      </c>
      <c r="O127" s="342">
        <f aca="true" t="shared" si="26" ref="O127:O134">$F127*N127</f>
        <v>-1000</v>
      </c>
      <c r="P127" s="343">
        <f aca="true" t="shared" si="27" ref="P127:P134">O127/1000000</f>
        <v>-0.001</v>
      </c>
      <c r="Q127" s="469" t="s">
        <v>454</v>
      </c>
    </row>
    <row r="128" spans="1:17" ht="16.5">
      <c r="A128" s="324"/>
      <c r="B128" s="346" t="s">
        <v>18</v>
      </c>
      <c r="C128" s="335"/>
      <c r="D128" s="348"/>
      <c r="E128" s="327"/>
      <c r="F128" s="335"/>
      <c r="G128" s="341"/>
      <c r="H128" s="342"/>
      <c r="I128" s="342"/>
      <c r="J128" s="342"/>
      <c r="K128" s="343"/>
      <c r="L128" s="341"/>
      <c r="M128" s="342"/>
      <c r="N128" s="342"/>
      <c r="O128" s="342"/>
      <c r="P128" s="343"/>
      <c r="Q128" s="469"/>
    </row>
    <row r="129" spans="1:17" ht="16.5">
      <c r="A129" s="324">
        <v>3</v>
      </c>
      <c r="B129" s="345" t="s">
        <v>19</v>
      </c>
      <c r="C129" s="335">
        <v>4864808</v>
      </c>
      <c r="D129" s="348" t="s">
        <v>12</v>
      </c>
      <c r="E129" s="327" t="s">
        <v>347</v>
      </c>
      <c r="F129" s="335">
        <v>-200</v>
      </c>
      <c r="G129" s="341">
        <v>12344</v>
      </c>
      <c r="H129" s="342">
        <v>12272</v>
      </c>
      <c r="I129" s="342">
        <f>G129-H129</f>
        <v>72</v>
      </c>
      <c r="J129" s="342">
        <f t="shared" si="24"/>
        <v>-14400</v>
      </c>
      <c r="K129" s="343">
        <f t="shared" si="25"/>
        <v>-0.0144</v>
      </c>
      <c r="L129" s="341">
        <v>21078</v>
      </c>
      <c r="M129" s="342">
        <v>20956</v>
      </c>
      <c r="N129" s="342">
        <f>L129-M129</f>
        <v>122</v>
      </c>
      <c r="O129" s="342">
        <f t="shared" si="26"/>
        <v>-24400</v>
      </c>
      <c r="P129" s="343">
        <f t="shared" si="27"/>
        <v>-0.0244</v>
      </c>
      <c r="Q129" s="499"/>
    </row>
    <row r="130" spans="1:17" ht="16.5">
      <c r="A130" s="324">
        <v>4</v>
      </c>
      <c r="B130" s="345" t="s">
        <v>20</v>
      </c>
      <c r="C130" s="335">
        <v>4865144</v>
      </c>
      <c r="D130" s="348" t="s">
        <v>12</v>
      </c>
      <c r="E130" s="327" t="s">
        <v>347</v>
      </c>
      <c r="F130" s="335">
        <v>-1000</v>
      </c>
      <c r="G130" s="341">
        <v>86395</v>
      </c>
      <c r="H130" s="342">
        <v>86185</v>
      </c>
      <c r="I130" s="342">
        <f>G130-H130</f>
        <v>210</v>
      </c>
      <c r="J130" s="342">
        <f>$F130*I130</f>
        <v>-210000</v>
      </c>
      <c r="K130" s="343">
        <f>J130/1000000</f>
        <v>-0.21</v>
      </c>
      <c r="L130" s="341">
        <v>123323</v>
      </c>
      <c r="M130" s="342">
        <v>123262</v>
      </c>
      <c r="N130" s="342">
        <f>L130-M130</f>
        <v>61</v>
      </c>
      <c r="O130" s="342">
        <f>$F130*N130</f>
        <v>-61000</v>
      </c>
      <c r="P130" s="343">
        <f>O130/1000000</f>
        <v>-0.061</v>
      </c>
      <c r="Q130" s="469"/>
    </row>
    <row r="131" spans="1:17" ht="16.5">
      <c r="A131" s="603"/>
      <c r="B131" s="604" t="s">
        <v>47</v>
      </c>
      <c r="C131" s="323"/>
      <c r="D131" s="327"/>
      <c r="E131" s="327"/>
      <c r="F131" s="605"/>
      <c r="G131" s="606"/>
      <c r="H131" s="607"/>
      <c r="I131" s="342"/>
      <c r="J131" s="342"/>
      <c r="K131" s="343"/>
      <c r="L131" s="606"/>
      <c r="M131" s="607"/>
      <c r="N131" s="342"/>
      <c r="O131" s="342"/>
      <c r="P131" s="343"/>
      <c r="Q131" s="469"/>
    </row>
    <row r="132" spans="1:17" ht="16.5">
      <c r="A132" s="324">
        <v>5</v>
      </c>
      <c r="B132" s="519" t="s">
        <v>48</v>
      </c>
      <c r="C132" s="335">
        <v>4864813</v>
      </c>
      <c r="D132" s="349" t="s">
        <v>12</v>
      </c>
      <c r="E132" s="327" t="s">
        <v>347</v>
      </c>
      <c r="F132" s="335">
        <v>-100</v>
      </c>
      <c r="G132" s="341">
        <v>18913</v>
      </c>
      <c r="H132" s="342">
        <v>19335</v>
      </c>
      <c r="I132" s="342">
        <f>G132-H132</f>
        <v>-422</v>
      </c>
      <c r="J132" s="342">
        <f t="shared" si="24"/>
        <v>42200</v>
      </c>
      <c r="K132" s="343">
        <f t="shared" si="25"/>
        <v>0.0422</v>
      </c>
      <c r="L132" s="341">
        <v>143180</v>
      </c>
      <c r="M132" s="342">
        <v>143180</v>
      </c>
      <c r="N132" s="342">
        <f>L132-M132</f>
        <v>0</v>
      </c>
      <c r="O132" s="342">
        <f t="shared" si="26"/>
        <v>0</v>
      </c>
      <c r="P132" s="343">
        <f t="shared" si="27"/>
        <v>0</v>
      </c>
      <c r="Q132" s="509" t="s">
        <v>454</v>
      </c>
    </row>
    <row r="133" spans="1:17" ht="16.5">
      <c r="A133" s="324"/>
      <c r="B133" s="347" t="s">
        <v>49</v>
      </c>
      <c r="C133" s="335"/>
      <c r="D133" s="348"/>
      <c r="E133" s="327"/>
      <c r="F133" s="335"/>
      <c r="G133" s="341"/>
      <c r="H133" s="342"/>
      <c r="I133" s="342"/>
      <c r="J133" s="342"/>
      <c r="K133" s="343"/>
      <c r="L133" s="341"/>
      <c r="M133" s="342"/>
      <c r="N133" s="342"/>
      <c r="O133" s="342"/>
      <c r="P133" s="343"/>
      <c r="Q133" s="469"/>
    </row>
    <row r="134" spans="1:17" ht="16.5">
      <c r="A134" s="324">
        <v>6</v>
      </c>
      <c r="B134" s="542" t="s">
        <v>350</v>
      </c>
      <c r="C134" s="335">
        <v>4865174</v>
      </c>
      <c r="D134" s="349" t="s">
        <v>12</v>
      </c>
      <c r="E134" s="327" t="s">
        <v>347</v>
      </c>
      <c r="F134" s="335">
        <v>-1000</v>
      </c>
      <c r="G134" s="341">
        <v>0</v>
      </c>
      <c r="H134" s="342">
        <v>0</v>
      </c>
      <c r="I134" s="342">
        <f>G134-H134</f>
        <v>0</v>
      </c>
      <c r="J134" s="342">
        <f t="shared" si="24"/>
        <v>0</v>
      </c>
      <c r="K134" s="343">
        <f t="shared" si="25"/>
        <v>0</v>
      </c>
      <c r="L134" s="341">
        <v>1</v>
      </c>
      <c r="M134" s="342">
        <v>1</v>
      </c>
      <c r="N134" s="342">
        <f>L134-M134</f>
        <v>0</v>
      </c>
      <c r="O134" s="342">
        <f t="shared" si="26"/>
        <v>0</v>
      </c>
      <c r="P134" s="343">
        <f t="shared" si="27"/>
        <v>0</v>
      </c>
      <c r="Q134" s="506"/>
    </row>
    <row r="135" spans="1:17" ht="16.5">
      <c r="A135" s="324"/>
      <c r="B135" s="346" t="s">
        <v>35</v>
      </c>
      <c r="C135" s="335"/>
      <c r="D135" s="349"/>
      <c r="E135" s="327"/>
      <c r="F135" s="335"/>
      <c r="G135" s="341"/>
      <c r="H135" s="342"/>
      <c r="I135" s="342"/>
      <c r="J135" s="342"/>
      <c r="K135" s="343"/>
      <c r="L135" s="341"/>
      <c r="M135" s="342"/>
      <c r="N135" s="342"/>
      <c r="O135" s="342"/>
      <c r="P135" s="343"/>
      <c r="Q135" s="469"/>
    </row>
    <row r="136" spans="1:17" ht="16.5">
      <c r="A136" s="324">
        <v>7</v>
      </c>
      <c r="B136" s="345" t="s">
        <v>363</v>
      </c>
      <c r="C136" s="335">
        <v>5128439</v>
      </c>
      <c r="D136" s="348" t="s">
        <v>12</v>
      </c>
      <c r="E136" s="327" t="s">
        <v>347</v>
      </c>
      <c r="F136" s="335">
        <v>-800</v>
      </c>
      <c r="G136" s="341">
        <v>993101</v>
      </c>
      <c r="H136" s="342">
        <v>996201</v>
      </c>
      <c r="I136" s="342">
        <f>G136-H136</f>
        <v>-3100</v>
      </c>
      <c r="J136" s="342">
        <f>$F136*I136</f>
        <v>2480000</v>
      </c>
      <c r="K136" s="343">
        <f>J136/1000000</f>
        <v>2.48</v>
      </c>
      <c r="L136" s="341">
        <v>999987</v>
      </c>
      <c r="M136" s="342">
        <v>999999</v>
      </c>
      <c r="N136" s="342">
        <f>L136-M136</f>
        <v>-12</v>
      </c>
      <c r="O136" s="342">
        <f>$F136*N136</f>
        <v>9600</v>
      </c>
      <c r="P136" s="343">
        <f>O136/1000000</f>
        <v>0.0096</v>
      </c>
      <c r="Q136" s="469"/>
    </row>
    <row r="137" spans="1:17" ht="16.5">
      <c r="A137" s="324"/>
      <c r="B137" s="347" t="s">
        <v>386</v>
      </c>
      <c r="C137" s="335"/>
      <c r="D137" s="348"/>
      <c r="E137" s="327"/>
      <c r="F137" s="335"/>
      <c r="G137" s="341"/>
      <c r="H137" s="342"/>
      <c r="I137" s="342"/>
      <c r="J137" s="342"/>
      <c r="K137" s="343"/>
      <c r="L137" s="341"/>
      <c r="M137" s="342"/>
      <c r="N137" s="342"/>
      <c r="O137" s="342"/>
      <c r="P137" s="343"/>
      <c r="Q137" s="469"/>
    </row>
    <row r="138" spans="1:17" ht="18">
      <c r="A138" s="324">
        <v>8</v>
      </c>
      <c r="B138" s="763" t="s">
        <v>391</v>
      </c>
      <c r="C138" s="312">
        <v>5128407</v>
      </c>
      <c r="D138" s="127" t="s">
        <v>12</v>
      </c>
      <c r="E138" s="96" t="s">
        <v>347</v>
      </c>
      <c r="F138" s="417">
        <v>2000</v>
      </c>
      <c r="G138" s="341">
        <v>999427</v>
      </c>
      <c r="H138" s="342">
        <v>999427</v>
      </c>
      <c r="I138" s="322">
        <f>G138-H138</f>
        <v>0</v>
      </c>
      <c r="J138" s="322">
        <f>$F138*I138</f>
        <v>0</v>
      </c>
      <c r="K138" s="322">
        <f>J138/1000000</f>
        <v>0</v>
      </c>
      <c r="L138" s="341">
        <v>30</v>
      </c>
      <c r="M138" s="342">
        <v>30</v>
      </c>
      <c r="N138" s="322">
        <f>L138-M138</f>
        <v>0</v>
      </c>
      <c r="O138" s="322">
        <f>$F138*N138</f>
        <v>0</v>
      </c>
      <c r="P138" s="322">
        <f>O138/1000000</f>
        <v>0</v>
      </c>
      <c r="Q138" s="470"/>
    </row>
    <row r="139" spans="1:17" ht="13.5" thickBot="1">
      <c r="A139" s="46"/>
      <c r="B139" s="140"/>
      <c r="C139" s="47"/>
      <c r="D139" s="90"/>
      <c r="E139" s="141"/>
      <c r="F139" s="90"/>
      <c r="G139" s="104"/>
      <c r="H139" s="105"/>
      <c r="I139" s="105"/>
      <c r="J139" s="105"/>
      <c r="K139" s="109"/>
      <c r="L139" s="104"/>
      <c r="M139" s="105"/>
      <c r="N139" s="105"/>
      <c r="O139" s="105"/>
      <c r="P139" s="109"/>
      <c r="Q139" s="608"/>
    </row>
    <row r="140" ht="13.5" thickTop="1"/>
    <row r="141" spans="2:16" ht="18">
      <c r="B141" s="316" t="s">
        <v>311</v>
      </c>
      <c r="K141" s="157">
        <f>SUM(K125:K139)</f>
        <v>2.0778</v>
      </c>
      <c r="P141" s="157">
        <f>SUM(P125:P139)</f>
        <v>-0.1436</v>
      </c>
    </row>
    <row r="142" spans="11:16" ht="15.75">
      <c r="K142" s="87"/>
      <c r="P142" s="87"/>
    </row>
    <row r="143" spans="11:16" ht="15.75">
      <c r="K143" s="87"/>
      <c r="P143" s="87"/>
    </row>
    <row r="144" spans="11:16" ht="15.75">
      <c r="K144" s="87"/>
      <c r="P144" s="87"/>
    </row>
    <row r="145" spans="11:16" ht="15.75">
      <c r="K145" s="87"/>
      <c r="P145" s="87"/>
    </row>
    <row r="146" spans="11:16" ht="15.75">
      <c r="K146" s="87"/>
      <c r="P146" s="87"/>
    </row>
    <row r="147" ht="13.5" thickBot="1"/>
    <row r="148" spans="1:17" ht="31.5" customHeight="1">
      <c r="A148" s="143" t="s">
        <v>244</v>
      </c>
      <c r="B148" s="144"/>
      <c r="C148" s="144"/>
      <c r="D148" s="145"/>
      <c r="E148" s="146"/>
      <c r="F148" s="145"/>
      <c r="G148" s="145"/>
      <c r="H148" s="144"/>
      <c r="I148" s="147"/>
      <c r="J148" s="148"/>
      <c r="K148" s="149"/>
      <c r="L148" s="609"/>
      <c r="M148" s="609"/>
      <c r="N148" s="609"/>
      <c r="O148" s="609"/>
      <c r="P148" s="609"/>
      <c r="Q148" s="610"/>
    </row>
    <row r="149" spans="1:17" ht="28.5" customHeight="1">
      <c r="A149" s="150" t="s">
        <v>306</v>
      </c>
      <c r="B149" s="84"/>
      <c r="C149" s="84"/>
      <c r="D149" s="84"/>
      <c r="E149" s="85"/>
      <c r="F149" s="84"/>
      <c r="G149" s="84"/>
      <c r="H149" s="84"/>
      <c r="I149" s="86"/>
      <c r="J149" s="84"/>
      <c r="K149" s="142">
        <f>K114</f>
        <v>-17.63429032333334</v>
      </c>
      <c r="L149" s="515"/>
      <c r="M149" s="515"/>
      <c r="N149" s="515"/>
      <c r="O149" s="515"/>
      <c r="P149" s="142">
        <f>P114</f>
        <v>0.6141666533333331</v>
      </c>
      <c r="Q149" s="611"/>
    </row>
    <row r="150" spans="1:17" ht="28.5" customHeight="1">
      <c r="A150" s="150" t="s">
        <v>307</v>
      </c>
      <c r="B150" s="84"/>
      <c r="C150" s="84"/>
      <c r="D150" s="84"/>
      <c r="E150" s="85"/>
      <c r="F150" s="84"/>
      <c r="G150" s="84"/>
      <c r="H150" s="84"/>
      <c r="I150" s="86"/>
      <c r="J150" s="84"/>
      <c r="K150" s="142">
        <f>K141</f>
        <v>2.0778</v>
      </c>
      <c r="L150" s="515"/>
      <c r="M150" s="515"/>
      <c r="N150" s="515"/>
      <c r="O150" s="515"/>
      <c r="P150" s="142">
        <f>P141</f>
        <v>-0.1436</v>
      </c>
      <c r="Q150" s="611"/>
    </row>
    <row r="151" spans="1:17" ht="28.5" customHeight="1">
      <c r="A151" s="150" t="s">
        <v>245</v>
      </c>
      <c r="B151" s="84"/>
      <c r="C151" s="84"/>
      <c r="D151" s="84"/>
      <c r="E151" s="85"/>
      <c r="F151" s="84"/>
      <c r="G151" s="84"/>
      <c r="H151" s="84"/>
      <c r="I151" s="86"/>
      <c r="J151" s="84"/>
      <c r="K151" s="142">
        <f>'ROHTAK ROAD'!K47</f>
        <v>0.7877375</v>
      </c>
      <c r="L151" s="515"/>
      <c r="M151" s="515"/>
      <c r="N151" s="515"/>
      <c r="O151" s="515"/>
      <c r="P151" s="142">
        <f>'ROHTAK ROAD'!P47</f>
        <v>-0.028374999999999997</v>
      </c>
      <c r="Q151" s="611"/>
    </row>
    <row r="152" spans="1:17" ht="27.75" customHeight="1" thickBot="1">
      <c r="A152" s="152" t="s">
        <v>246</v>
      </c>
      <c r="B152" s="151"/>
      <c r="C152" s="151"/>
      <c r="D152" s="151"/>
      <c r="E152" s="151"/>
      <c r="F152" s="151"/>
      <c r="G152" s="151"/>
      <c r="H152" s="151"/>
      <c r="I152" s="151"/>
      <c r="J152" s="151"/>
      <c r="K152" s="425">
        <f>SUM(K149:K151)</f>
        <v>-14.768752823333338</v>
      </c>
      <c r="L152" s="612"/>
      <c r="M152" s="612"/>
      <c r="N152" s="612"/>
      <c r="O152" s="612"/>
      <c r="P152" s="425">
        <f>SUM(P149:P151)</f>
        <v>0.4421916533333331</v>
      </c>
      <c r="Q152" s="613"/>
    </row>
    <row r="156" ht="13.5" thickBot="1">
      <c r="A156" s="244"/>
    </row>
    <row r="157" spans="1:17" ht="12.75">
      <c r="A157" s="614"/>
      <c r="B157" s="615"/>
      <c r="C157" s="615"/>
      <c r="D157" s="615"/>
      <c r="E157" s="615"/>
      <c r="F157" s="615"/>
      <c r="G157" s="615"/>
      <c r="H157" s="609"/>
      <c r="I157" s="609"/>
      <c r="J157" s="609"/>
      <c r="K157" s="609"/>
      <c r="L157" s="609"/>
      <c r="M157" s="609"/>
      <c r="N157" s="609"/>
      <c r="O157" s="609"/>
      <c r="P157" s="609"/>
      <c r="Q157" s="610"/>
    </row>
    <row r="158" spans="1:17" ht="23.25">
      <c r="A158" s="616" t="s">
        <v>328</v>
      </c>
      <c r="B158" s="617"/>
      <c r="C158" s="617"/>
      <c r="D158" s="617"/>
      <c r="E158" s="617"/>
      <c r="F158" s="617"/>
      <c r="G158" s="617"/>
      <c r="H158" s="515"/>
      <c r="I158" s="515"/>
      <c r="J158" s="515"/>
      <c r="K158" s="515"/>
      <c r="L158" s="515"/>
      <c r="M158" s="515"/>
      <c r="N158" s="515"/>
      <c r="O158" s="515"/>
      <c r="P158" s="515"/>
      <c r="Q158" s="611"/>
    </row>
    <row r="159" spans="1:17" ht="12.75">
      <c r="A159" s="618"/>
      <c r="B159" s="617"/>
      <c r="C159" s="617"/>
      <c r="D159" s="617"/>
      <c r="E159" s="617"/>
      <c r="F159" s="617"/>
      <c r="G159" s="617"/>
      <c r="H159" s="515"/>
      <c r="I159" s="515"/>
      <c r="J159" s="515"/>
      <c r="K159" s="515"/>
      <c r="L159" s="515"/>
      <c r="M159" s="515"/>
      <c r="N159" s="515"/>
      <c r="O159" s="515"/>
      <c r="P159" s="515"/>
      <c r="Q159" s="611"/>
    </row>
    <row r="160" spans="1:17" ht="15.75">
      <c r="A160" s="619"/>
      <c r="B160" s="620"/>
      <c r="C160" s="620"/>
      <c r="D160" s="620"/>
      <c r="E160" s="620"/>
      <c r="F160" s="620"/>
      <c r="G160" s="620"/>
      <c r="H160" s="515"/>
      <c r="I160" s="515"/>
      <c r="J160" s="515"/>
      <c r="K160" s="621" t="s">
        <v>340</v>
      </c>
      <c r="L160" s="515"/>
      <c r="M160" s="515"/>
      <c r="N160" s="515"/>
      <c r="O160" s="515"/>
      <c r="P160" s="621" t="s">
        <v>341</v>
      </c>
      <c r="Q160" s="611"/>
    </row>
    <row r="161" spans="1:17" ht="12.75">
      <c r="A161" s="622"/>
      <c r="B161" s="96"/>
      <c r="C161" s="96"/>
      <c r="D161" s="96"/>
      <c r="E161" s="96"/>
      <c r="F161" s="96"/>
      <c r="G161" s="96"/>
      <c r="H161" s="515"/>
      <c r="I161" s="515"/>
      <c r="J161" s="515"/>
      <c r="K161" s="515"/>
      <c r="L161" s="515"/>
      <c r="M161" s="515"/>
      <c r="N161" s="515"/>
      <c r="O161" s="515"/>
      <c r="P161" s="515"/>
      <c r="Q161" s="611"/>
    </row>
    <row r="162" spans="1:17" ht="12.75">
      <c r="A162" s="622"/>
      <c r="B162" s="96"/>
      <c r="C162" s="96"/>
      <c r="D162" s="96"/>
      <c r="E162" s="96"/>
      <c r="F162" s="96"/>
      <c r="G162" s="96"/>
      <c r="H162" s="515"/>
      <c r="I162" s="515"/>
      <c r="J162" s="515"/>
      <c r="K162" s="515"/>
      <c r="L162" s="515"/>
      <c r="M162" s="515"/>
      <c r="N162" s="515"/>
      <c r="O162" s="515"/>
      <c r="P162" s="515"/>
      <c r="Q162" s="611"/>
    </row>
    <row r="163" spans="1:17" ht="24.75" customHeight="1">
      <c r="A163" s="623" t="s">
        <v>331</v>
      </c>
      <c r="B163" s="624"/>
      <c r="C163" s="624"/>
      <c r="D163" s="625"/>
      <c r="E163" s="625"/>
      <c r="F163" s="626"/>
      <c r="G163" s="625"/>
      <c r="H163" s="515"/>
      <c r="I163" s="515"/>
      <c r="J163" s="515"/>
      <c r="K163" s="627">
        <f>K152</f>
        <v>-14.768752823333338</v>
      </c>
      <c r="L163" s="625" t="s">
        <v>329</v>
      </c>
      <c r="M163" s="515"/>
      <c r="N163" s="515"/>
      <c r="O163" s="515"/>
      <c r="P163" s="627">
        <f>P152</f>
        <v>0.4421916533333331</v>
      </c>
      <c r="Q163" s="628" t="s">
        <v>329</v>
      </c>
    </row>
    <row r="164" spans="1:17" ht="15">
      <c r="A164" s="629"/>
      <c r="B164" s="630"/>
      <c r="C164" s="630"/>
      <c r="D164" s="617"/>
      <c r="E164" s="617"/>
      <c r="F164" s="631"/>
      <c r="G164" s="617"/>
      <c r="H164" s="515"/>
      <c r="I164" s="515"/>
      <c r="J164" s="515"/>
      <c r="K164" s="607"/>
      <c r="L164" s="617"/>
      <c r="M164" s="515"/>
      <c r="N164" s="515"/>
      <c r="O164" s="515"/>
      <c r="P164" s="607"/>
      <c r="Q164" s="632"/>
    </row>
    <row r="165" spans="1:17" ht="22.5" customHeight="1">
      <c r="A165" s="633" t="s">
        <v>330</v>
      </c>
      <c r="B165" s="45"/>
      <c r="C165" s="45"/>
      <c r="D165" s="617"/>
      <c r="E165" s="617"/>
      <c r="F165" s="634"/>
      <c r="G165" s="625"/>
      <c r="H165" s="515"/>
      <c r="I165" s="515"/>
      <c r="J165" s="515"/>
      <c r="K165" s="627">
        <f>'STEPPED UP GENCO'!K38</f>
        <v>2.64295422615</v>
      </c>
      <c r="L165" s="625" t="s">
        <v>329</v>
      </c>
      <c r="M165" s="515"/>
      <c r="N165" s="515"/>
      <c r="O165" s="515"/>
      <c r="P165" s="627">
        <f>'STEPPED UP GENCO'!P38</f>
        <v>-2.1774846565500003</v>
      </c>
      <c r="Q165" s="628" t="s">
        <v>329</v>
      </c>
    </row>
    <row r="166" spans="1:17" ht="12.75">
      <c r="A166" s="635"/>
      <c r="B166" s="515"/>
      <c r="C166" s="515"/>
      <c r="D166" s="515"/>
      <c r="E166" s="515"/>
      <c r="F166" s="515"/>
      <c r="G166" s="515"/>
      <c r="H166" s="515"/>
      <c r="I166" s="515"/>
      <c r="J166" s="515"/>
      <c r="K166" s="515"/>
      <c r="L166" s="515"/>
      <c r="M166" s="515"/>
      <c r="N166" s="515"/>
      <c r="O166" s="515"/>
      <c r="P166" s="515"/>
      <c r="Q166" s="611"/>
    </row>
    <row r="167" spans="1:17" ht="12.75">
      <c r="A167" s="635"/>
      <c r="B167" s="515"/>
      <c r="C167" s="515"/>
      <c r="D167" s="515"/>
      <c r="E167" s="515"/>
      <c r="F167" s="515"/>
      <c r="G167" s="515"/>
      <c r="H167" s="515"/>
      <c r="I167" s="515"/>
      <c r="J167" s="515"/>
      <c r="K167" s="515"/>
      <c r="L167" s="515"/>
      <c r="M167" s="515"/>
      <c r="N167" s="515"/>
      <c r="O167" s="515"/>
      <c r="P167" s="515"/>
      <c r="Q167" s="611"/>
    </row>
    <row r="168" spans="1:17" ht="12.75">
      <c r="A168" s="635"/>
      <c r="B168" s="515"/>
      <c r="C168" s="515"/>
      <c r="D168" s="515"/>
      <c r="E168" s="515"/>
      <c r="F168" s="515"/>
      <c r="G168" s="515"/>
      <c r="H168" s="515"/>
      <c r="I168" s="515"/>
      <c r="J168" s="515"/>
      <c r="K168" s="515"/>
      <c r="L168" s="515"/>
      <c r="M168" s="515"/>
      <c r="N168" s="515"/>
      <c r="O168" s="515"/>
      <c r="P168" s="515"/>
      <c r="Q168" s="611"/>
    </row>
    <row r="169" spans="1:17" ht="21" thickBot="1">
      <c r="A169" s="636"/>
      <c r="B169" s="612"/>
      <c r="C169" s="612"/>
      <c r="D169" s="612"/>
      <c r="E169" s="612"/>
      <c r="F169" s="612"/>
      <c r="G169" s="612"/>
      <c r="H169" s="637"/>
      <c r="I169" s="637"/>
      <c r="J169" s="638" t="s">
        <v>332</v>
      </c>
      <c r="K169" s="639">
        <f>SUM(K163:K168)</f>
        <v>-12.125798597183339</v>
      </c>
      <c r="L169" s="637" t="s">
        <v>329</v>
      </c>
      <c r="M169" s="640"/>
      <c r="N169" s="612"/>
      <c r="O169" s="612"/>
      <c r="P169" s="639">
        <f>SUM(P163:P168)</f>
        <v>-1.7352930032166674</v>
      </c>
      <c r="Q169" s="641" t="s">
        <v>329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4" max="16" man="1"/>
    <brk id="119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1"/>
  <sheetViews>
    <sheetView view="pageBreakPreview" zoomScale="82" zoomScaleNormal="85" zoomScaleSheetLayoutView="82" zoomScalePageLayoutView="0" workbookViewId="0" topLeftCell="A165">
      <selection activeCell="Q98" sqref="Q98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9.421875" style="0" customWidth="1"/>
  </cols>
  <sheetData>
    <row r="1" ht="25.5" customHeight="1">
      <c r="A1" s="1" t="s">
        <v>238</v>
      </c>
    </row>
    <row r="2" spans="1:18" ht="15">
      <c r="A2" s="2" t="s">
        <v>239</v>
      </c>
      <c r="K2" s="48"/>
      <c r="Q2" s="256" t="str">
        <f>NDPL!$Q$1</f>
        <v>NOVEMBER-2016</v>
      </c>
      <c r="R2" s="256"/>
    </row>
    <row r="3" ht="18" customHeight="1">
      <c r="A3" s="3" t="s">
        <v>85</v>
      </c>
    </row>
    <row r="4" spans="1:16" ht="16.5" customHeight="1" thickBot="1">
      <c r="A4" s="88" t="s">
        <v>247</v>
      </c>
      <c r="G4" s="18"/>
      <c r="H4" s="18"/>
      <c r="I4" s="48" t="s">
        <v>7</v>
      </c>
      <c r="J4" s="18"/>
      <c r="K4" s="18"/>
      <c r="L4" s="18"/>
      <c r="M4" s="18"/>
      <c r="N4" s="48" t="s">
        <v>399</v>
      </c>
      <c r="O4" s="18"/>
      <c r="P4" s="18"/>
    </row>
    <row r="5" spans="1:17" ht="55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01/12/2016</v>
      </c>
      <c r="H5" s="33" t="str">
        <f>NDPL!H5</f>
        <v>INTIAL READING 01/11/2016</v>
      </c>
      <c r="I5" s="33" t="s">
        <v>4</v>
      </c>
      <c r="J5" s="33" t="s">
        <v>5</v>
      </c>
      <c r="K5" s="33" t="s">
        <v>6</v>
      </c>
      <c r="L5" s="35" t="str">
        <f>NDPL!G5</f>
        <v>FINAL READING 01/12/2016</v>
      </c>
      <c r="M5" s="33" t="str">
        <f>NDPL!H5</f>
        <v>INTIAL READING 01/11/2016</v>
      </c>
      <c r="N5" s="33" t="s">
        <v>4</v>
      </c>
      <c r="O5" s="33" t="s">
        <v>5</v>
      </c>
      <c r="P5" s="33" t="s">
        <v>6</v>
      </c>
      <c r="Q5" s="182" t="s">
        <v>310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59"/>
      <c r="B7" s="360" t="s">
        <v>142</v>
      </c>
      <c r="C7" s="350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53"/>
    </row>
    <row r="8" spans="1:17" s="465" customFormat="1" ht="15.75" customHeight="1">
      <c r="A8" s="361">
        <v>1</v>
      </c>
      <c r="B8" s="362" t="s">
        <v>86</v>
      </c>
      <c r="C8" s="365">
        <v>4865110</v>
      </c>
      <c r="D8" s="40" t="s">
        <v>12</v>
      </c>
      <c r="E8" s="41" t="s">
        <v>347</v>
      </c>
      <c r="F8" s="371">
        <v>100</v>
      </c>
      <c r="G8" s="341">
        <v>14445</v>
      </c>
      <c r="H8" s="342">
        <v>15607</v>
      </c>
      <c r="I8" s="277">
        <f aca="true" t="shared" si="0" ref="I8:I13">G8-H8</f>
        <v>-1162</v>
      </c>
      <c r="J8" s="277">
        <f aca="true" t="shared" si="1" ref="J8:J14">$F8*I8</f>
        <v>-116200</v>
      </c>
      <c r="K8" s="277">
        <f aca="true" t="shared" si="2" ref="K8:K14">J8/1000000</f>
        <v>-0.1162</v>
      </c>
      <c r="L8" s="341">
        <v>2145</v>
      </c>
      <c r="M8" s="342">
        <v>2147</v>
      </c>
      <c r="N8" s="277">
        <f aca="true" t="shared" si="3" ref="N8:N13">L8-M8</f>
        <v>-2</v>
      </c>
      <c r="O8" s="277">
        <f aca="true" t="shared" si="4" ref="O8:O14">$F8*N8</f>
        <v>-200</v>
      </c>
      <c r="P8" s="277">
        <f aca="true" t="shared" si="5" ref="P8:P14">O8/1000000</f>
        <v>-0.0002</v>
      </c>
      <c r="Q8" s="469"/>
    </row>
    <row r="9" spans="1:17" s="465" customFormat="1" ht="15.75" customHeight="1">
      <c r="A9" s="361">
        <v>2</v>
      </c>
      <c r="B9" s="362" t="s">
        <v>87</v>
      </c>
      <c r="C9" s="365">
        <v>4865080</v>
      </c>
      <c r="D9" s="40" t="s">
        <v>12</v>
      </c>
      <c r="E9" s="41" t="s">
        <v>347</v>
      </c>
      <c r="F9" s="371">
        <v>300</v>
      </c>
      <c r="G9" s="341">
        <v>7792</v>
      </c>
      <c r="H9" s="342">
        <v>8164</v>
      </c>
      <c r="I9" s="277">
        <f t="shared" si="0"/>
        <v>-372</v>
      </c>
      <c r="J9" s="277">
        <f t="shared" si="1"/>
        <v>-111600</v>
      </c>
      <c r="K9" s="277">
        <f t="shared" si="2"/>
        <v>-0.1116</v>
      </c>
      <c r="L9" s="341">
        <v>1486</v>
      </c>
      <c r="M9" s="342">
        <v>1502</v>
      </c>
      <c r="N9" s="277">
        <f t="shared" si="3"/>
        <v>-16</v>
      </c>
      <c r="O9" s="277">
        <f t="shared" si="4"/>
        <v>-4800</v>
      </c>
      <c r="P9" s="277">
        <f t="shared" si="5"/>
        <v>-0.0048</v>
      </c>
      <c r="Q9" s="481"/>
    </row>
    <row r="10" spans="1:17" s="465" customFormat="1" ht="15.75" customHeight="1">
      <c r="A10" s="361">
        <v>3</v>
      </c>
      <c r="B10" s="362" t="s">
        <v>88</v>
      </c>
      <c r="C10" s="365">
        <v>5295197</v>
      </c>
      <c r="D10" s="40" t="s">
        <v>12</v>
      </c>
      <c r="E10" s="41" t="s">
        <v>347</v>
      </c>
      <c r="F10" s="371">
        <v>75</v>
      </c>
      <c r="G10" s="341">
        <v>22294</v>
      </c>
      <c r="H10" s="342">
        <v>17898</v>
      </c>
      <c r="I10" s="277">
        <f>G10-H10</f>
        <v>4396</v>
      </c>
      <c r="J10" s="277">
        <f>$F10*I10</f>
        <v>329700</v>
      </c>
      <c r="K10" s="277">
        <f>J10/1000000</f>
        <v>0.3297</v>
      </c>
      <c r="L10" s="341">
        <v>10227</v>
      </c>
      <c r="M10" s="342">
        <v>9777</v>
      </c>
      <c r="N10" s="277">
        <f>L10-M10</f>
        <v>450</v>
      </c>
      <c r="O10" s="277">
        <f>$F10*N10</f>
        <v>33750</v>
      </c>
      <c r="P10" s="277">
        <f>O10/1000000</f>
        <v>0.03375</v>
      </c>
      <c r="Q10" s="469"/>
    </row>
    <row r="11" spans="1:17" ht="15.75" customHeight="1">
      <c r="A11" s="361">
        <v>4</v>
      </c>
      <c r="B11" s="362" t="s">
        <v>89</v>
      </c>
      <c r="C11" s="365">
        <v>4865184</v>
      </c>
      <c r="D11" s="40" t="s">
        <v>12</v>
      </c>
      <c r="E11" s="41" t="s">
        <v>347</v>
      </c>
      <c r="F11" s="371">
        <v>300</v>
      </c>
      <c r="G11" s="339">
        <v>999653</v>
      </c>
      <c r="H11" s="340">
        <v>999794</v>
      </c>
      <c r="I11" s="389">
        <f t="shared" si="0"/>
        <v>-141</v>
      </c>
      <c r="J11" s="389">
        <f t="shared" si="1"/>
        <v>-42300</v>
      </c>
      <c r="K11" s="389">
        <f t="shared" si="2"/>
        <v>-0.0423</v>
      </c>
      <c r="L11" s="339">
        <v>5270</v>
      </c>
      <c r="M11" s="340">
        <v>5271</v>
      </c>
      <c r="N11" s="389">
        <f t="shared" si="3"/>
        <v>-1</v>
      </c>
      <c r="O11" s="389">
        <f t="shared" si="4"/>
        <v>-300</v>
      </c>
      <c r="P11" s="389">
        <f t="shared" si="5"/>
        <v>-0.0003</v>
      </c>
      <c r="Q11" s="154"/>
    </row>
    <row r="12" spans="1:17" s="465" customFormat="1" ht="15">
      <c r="A12" s="361">
        <v>5</v>
      </c>
      <c r="B12" s="362" t="s">
        <v>90</v>
      </c>
      <c r="C12" s="365">
        <v>4865103</v>
      </c>
      <c r="D12" s="40" t="s">
        <v>12</v>
      </c>
      <c r="E12" s="41" t="s">
        <v>347</v>
      </c>
      <c r="F12" s="371">
        <v>1333.3</v>
      </c>
      <c r="G12" s="341">
        <v>1817</v>
      </c>
      <c r="H12" s="342">
        <v>1761</v>
      </c>
      <c r="I12" s="277">
        <f t="shared" si="0"/>
        <v>56</v>
      </c>
      <c r="J12" s="277">
        <f t="shared" si="1"/>
        <v>74664.8</v>
      </c>
      <c r="K12" s="277">
        <f t="shared" si="2"/>
        <v>0.0746648</v>
      </c>
      <c r="L12" s="341">
        <v>2682</v>
      </c>
      <c r="M12" s="342">
        <v>2678</v>
      </c>
      <c r="N12" s="277">
        <f t="shared" si="3"/>
        <v>4</v>
      </c>
      <c r="O12" s="277">
        <f t="shared" si="4"/>
        <v>5333.2</v>
      </c>
      <c r="P12" s="277">
        <f t="shared" si="5"/>
        <v>0.0053332</v>
      </c>
      <c r="Q12" s="475"/>
    </row>
    <row r="13" spans="1:17" s="465" customFormat="1" ht="15.75" customHeight="1">
      <c r="A13" s="361">
        <v>6</v>
      </c>
      <c r="B13" s="362" t="s">
        <v>91</v>
      </c>
      <c r="C13" s="365">
        <v>4865101</v>
      </c>
      <c r="D13" s="40" t="s">
        <v>12</v>
      </c>
      <c r="E13" s="41" t="s">
        <v>347</v>
      </c>
      <c r="F13" s="371">
        <v>100</v>
      </c>
      <c r="G13" s="341">
        <v>35470</v>
      </c>
      <c r="H13" s="342">
        <v>35885</v>
      </c>
      <c r="I13" s="277">
        <f t="shared" si="0"/>
        <v>-415</v>
      </c>
      <c r="J13" s="277">
        <f t="shared" si="1"/>
        <v>-41500</v>
      </c>
      <c r="K13" s="277">
        <f t="shared" si="2"/>
        <v>-0.0415</v>
      </c>
      <c r="L13" s="341">
        <v>171769</v>
      </c>
      <c r="M13" s="342">
        <v>171767</v>
      </c>
      <c r="N13" s="277">
        <f t="shared" si="3"/>
        <v>2</v>
      </c>
      <c r="O13" s="277">
        <f t="shared" si="4"/>
        <v>200</v>
      </c>
      <c r="P13" s="277">
        <f t="shared" si="5"/>
        <v>0.0002</v>
      </c>
      <c r="Q13" s="469"/>
    </row>
    <row r="14" spans="1:17" s="465" customFormat="1" ht="15.75" customHeight="1">
      <c r="A14" s="361">
        <v>7</v>
      </c>
      <c r="B14" s="362" t="s">
        <v>92</v>
      </c>
      <c r="C14" s="365">
        <v>5295196</v>
      </c>
      <c r="D14" s="40" t="s">
        <v>12</v>
      </c>
      <c r="E14" s="41" t="s">
        <v>347</v>
      </c>
      <c r="F14" s="759">
        <v>75</v>
      </c>
      <c r="G14" s="341">
        <v>1004287</v>
      </c>
      <c r="H14" s="342">
        <v>994387</v>
      </c>
      <c r="I14" s="277">
        <f>G14-H14</f>
        <v>9900</v>
      </c>
      <c r="J14" s="277">
        <f t="shared" si="1"/>
        <v>742500</v>
      </c>
      <c r="K14" s="277">
        <f t="shared" si="2"/>
        <v>0.7425</v>
      </c>
      <c r="L14" s="341">
        <v>1216</v>
      </c>
      <c r="M14" s="342">
        <v>1190</v>
      </c>
      <c r="N14" s="277">
        <f>L14-M14</f>
        <v>26</v>
      </c>
      <c r="O14" s="277">
        <f t="shared" si="4"/>
        <v>1950</v>
      </c>
      <c r="P14" s="277">
        <f t="shared" si="5"/>
        <v>0.00195</v>
      </c>
      <c r="Q14" s="469"/>
    </row>
    <row r="15" spans="1:17" ht="15.75" customHeight="1">
      <c r="A15" s="361"/>
      <c r="B15" s="364" t="s">
        <v>11</v>
      </c>
      <c r="C15" s="365"/>
      <c r="D15" s="40"/>
      <c r="E15" s="40"/>
      <c r="F15" s="371"/>
      <c r="G15" s="339"/>
      <c r="H15" s="340"/>
      <c r="I15" s="389"/>
      <c r="J15" s="389"/>
      <c r="K15" s="389"/>
      <c r="L15" s="390"/>
      <c r="M15" s="389"/>
      <c r="N15" s="389"/>
      <c r="O15" s="389"/>
      <c r="P15" s="389"/>
      <c r="Q15" s="154"/>
    </row>
    <row r="16" spans="1:17" s="465" customFormat="1" ht="15.75" customHeight="1">
      <c r="A16" s="361">
        <v>8</v>
      </c>
      <c r="B16" s="362" t="s">
        <v>370</v>
      </c>
      <c r="C16" s="365">
        <v>4864884</v>
      </c>
      <c r="D16" s="40" t="s">
        <v>12</v>
      </c>
      <c r="E16" s="41" t="s">
        <v>347</v>
      </c>
      <c r="F16" s="371">
        <v>1000</v>
      </c>
      <c r="G16" s="341">
        <v>989248</v>
      </c>
      <c r="H16" s="342">
        <v>989317</v>
      </c>
      <c r="I16" s="277">
        <f aca="true" t="shared" si="6" ref="I16:I28">G16-H16</f>
        <v>-69</v>
      </c>
      <c r="J16" s="277">
        <f aca="true" t="shared" si="7" ref="J16:J28">$F16*I16</f>
        <v>-69000</v>
      </c>
      <c r="K16" s="277">
        <f aca="true" t="shared" si="8" ref="K16:K28">J16/1000000</f>
        <v>-0.069</v>
      </c>
      <c r="L16" s="341">
        <v>1888</v>
      </c>
      <c r="M16" s="342">
        <v>1888</v>
      </c>
      <c r="N16" s="277">
        <f aca="true" t="shared" si="9" ref="N16:N28">L16-M16</f>
        <v>0</v>
      </c>
      <c r="O16" s="277">
        <f aca="true" t="shared" si="10" ref="O16:O28">$F16*N16</f>
        <v>0</v>
      </c>
      <c r="P16" s="277">
        <f aca="true" t="shared" si="11" ref="P16:P28">O16/1000000</f>
        <v>0</v>
      </c>
      <c r="Q16" s="506"/>
    </row>
    <row r="17" spans="1:17" s="465" customFormat="1" ht="15.75" customHeight="1">
      <c r="A17" s="361">
        <v>9</v>
      </c>
      <c r="B17" s="362" t="s">
        <v>93</v>
      </c>
      <c r="C17" s="365">
        <v>4864831</v>
      </c>
      <c r="D17" s="40" t="s">
        <v>12</v>
      </c>
      <c r="E17" s="41" t="s">
        <v>347</v>
      </c>
      <c r="F17" s="371">
        <v>1000</v>
      </c>
      <c r="G17" s="341">
        <v>997473</v>
      </c>
      <c r="H17" s="342">
        <v>997548</v>
      </c>
      <c r="I17" s="277">
        <f t="shared" si="6"/>
        <v>-75</v>
      </c>
      <c r="J17" s="277">
        <f t="shared" si="7"/>
        <v>-75000</v>
      </c>
      <c r="K17" s="277">
        <f t="shared" si="8"/>
        <v>-0.075</v>
      </c>
      <c r="L17" s="341">
        <v>3367</v>
      </c>
      <c r="M17" s="342">
        <v>3367</v>
      </c>
      <c r="N17" s="277">
        <f t="shared" si="9"/>
        <v>0</v>
      </c>
      <c r="O17" s="277">
        <f t="shared" si="10"/>
        <v>0</v>
      </c>
      <c r="P17" s="277">
        <f t="shared" si="11"/>
        <v>0</v>
      </c>
      <c r="Q17" s="469"/>
    </row>
    <row r="18" spans="1:17" s="465" customFormat="1" ht="15.75" customHeight="1">
      <c r="A18" s="361">
        <v>10</v>
      </c>
      <c r="B18" s="362" t="s">
        <v>124</v>
      </c>
      <c r="C18" s="365">
        <v>4864832</v>
      </c>
      <c r="D18" s="40" t="s">
        <v>12</v>
      </c>
      <c r="E18" s="41" t="s">
        <v>347</v>
      </c>
      <c r="F18" s="371">
        <v>1000</v>
      </c>
      <c r="G18" s="341">
        <v>999933</v>
      </c>
      <c r="H18" s="342">
        <v>1000044</v>
      </c>
      <c r="I18" s="277">
        <f t="shared" si="6"/>
        <v>-111</v>
      </c>
      <c r="J18" s="277">
        <f t="shared" si="7"/>
        <v>-111000</v>
      </c>
      <c r="K18" s="277">
        <f t="shared" si="8"/>
        <v>-0.111</v>
      </c>
      <c r="L18" s="341">
        <v>771</v>
      </c>
      <c r="M18" s="342">
        <v>771</v>
      </c>
      <c r="N18" s="277">
        <f t="shared" si="9"/>
        <v>0</v>
      </c>
      <c r="O18" s="277">
        <f t="shared" si="10"/>
        <v>0</v>
      </c>
      <c r="P18" s="277">
        <f t="shared" si="11"/>
        <v>0</v>
      </c>
      <c r="Q18" s="469"/>
    </row>
    <row r="19" spans="1:17" s="465" customFormat="1" ht="15.75" customHeight="1">
      <c r="A19" s="361">
        <v>11</v>
      </c>
      <c r="B19" s="362" t="s">
        <v>94</v>
      </c>
      <c r="C19" s="365">
        <v>4864833</v>
      </c>
      <c r="D19" s="40" t="s">
        <v>12</v>
      </c>
      <c r="E19" s="41" t="s">
        <v>347</v>
      </c>
      <c r="F19" s="371">
        <v>1000</v>
      </c>
      <c r="G19" s="341">
        <v>996755</v>
      </c>
      <c r="H19" s="342">
        <v>996959</v>
      </c>
      <c r="I19" s="277">
        <f t="shared" si="6"/>
        <v>-204</v>
      </c>
      <c r="J19" s="277">
        <f t="shared" si="7"/>
        <v>-204000</v>
      </c>
      <c r="K19" s="277">
        <f t="shared" si="8"/>
        <v>-0.204</v>
      </c>
      <c r="L19" s="341">
        <v>1691</v>
      </c>
      <c r="M19" s="342">
        <v>1691</v>
      </c>
      <c r="N19" s="277">
        <f t="shared" si="9"/>
        <v>0</v>
      </c>
      <c r="O19" s="277">
        <f t="shared" si="10"/>
        <v>0</v>
      </c>
      <c r="P19" s="277">
        <f t="shared" si="11"/>
        <v>0</v>
      </c>
      <c r="Q19" s="469"/>
    </row>
    <row r="20" spans="1:17" s="465" customFormat="1" ht="15.75" customHeight="1">
      <c r="A20" s="361">
        <v>12</v>
      </c>
      <c r="B20" s="362" t="s">
        <v>95</v>
      </c>
      <c r="C20" s="365">
        <v>4864834</v>
      </c>
      <c r="D20" s="40" t="s">
        <v>12</v>
      </c>
      <c r="E20" s="41" t="s">
        <v>347</v>
      </c>
      <c r="F20" s="371">
        <v>1000</v>
      </c>
      <c r="G20" s="341">
        <v>994818</v>
      </c>
      <c r="H20" s="342">
        <v>994931</v>
      </c>
      <c r="I20" s="277">
        <f t="shared" si="6"/>
        <v>-113</v>
      </c>
      <c r="J20" s="277">
        <f t="shared" si="7"/>
        <v>-113000</v>
      </c>
      <c r="K20" s="277">
        <f t="shared" si="8"/>
        <v>-0.113</v>
      </c>
      <c r="L20" s="341">
        <v>5249</v>
      </c>
      <c r="M20" s="342">
        <v>5249</v>
      </c>
      <c r="N20" s="277">
        <f t="shared" si="9"/>
        <v>0</v>
      </c>
      <c r="O20" s="277">
        <f t="shared" si="10"/>
        <v>0</v>
      </c>
      <c r="P20" s="277">
        <f t="shared" si="11"/>
        <v>0</v>
      </c>
      <c r="Q20" s="469"/>
    </row>
    <row r="21" spans="1:17" s="465" customFormat="1" ht="15.75" customHeight="1">
      <c r="A21" s="361">
        <v>13</v>
      </c>
      <c r="B21" s="327" t="s">
        <v>96</v>
      </c>
      <c r="C21" s="365">
        <v>4864889</v>
      </c>
      <c r="D21" s="44" t="s">
        <v>12</v>
      </c>
      <c r="E21" s="41" t="s">
        <v>347</v>
      </c>
      <c r="F21" s="371">
        <v>1000</v>
      </c>
      <c r="G21" s="341">
        <v>998179</v>
      </c>
      <c r="H21" s="342">
        <v>998328</v>
      </c>
      <c r="I21" s="277">
        <f t="shared" si="6"/>
        <v>-149</v>
      </c>
      <c r="J21" s="277">
        <f t="shared" si="7"/>
        <v>-149000</v>
      </c>
      <c r="K21" s="277">
        <f t="shared" si="8"/>
        <v>-0.149</v>
      </c>
      <c r="L21" s="341">
        <v>999138</v>
      </c>
      <c r="M21" s="342">
        <v>999138</v>
      </c>
      <c r="N21" s="277">
        <f t="shared" si="9"/>
        <v>0</v>
      </c>
      <c r="O21" s="277">
        <f t="shared" si="10"/>
        <v>0</v>
      </c>
      <c r="P21" s="277">
        <f t="shared" si="11"/>
        <v>0</v>
      </c>
      <c r="Q21" s="469"/>
    </row>
    <row r="22" spans="1:17" s="465" customFormat="1" ht="15.75" customHeight="1">
      <c r="A22" s="361">
        <v>14</v>
      </c>
      <c r="B22" s="362" t="s">
        <v>97</v>
      </c>
      <c r="C22" s="365">
        <v>4864836</v>
      </c>
      <c r="D22" s="40" t="s">
        <v>12</v>
      </c>
      <c r="E22" s="41" t="s">
        <v>347</v>
      </c>
      <c r="F22" s="371">
        <v>1000</v>
      </c>
      <c r="G22" s="341">
        <v>999212</v>
      </c>
      <c r="H22" s="342">
        <v>999293</v>
      </c>
      <c r="I22" s="277">
        <f t="shared" si="6"/>
        <v>-81</v>
      </c>
      <c r="J22" s="277">
        <f t="shared" si="7"/>
        <v>-81000</v>
      </c>
      <c r="K22" s="277">
        <f t="shared" si="8"/>
        <v>-0.081</v>
      </c>
      <c r="L22" s="341">
        <v>17363</v>
      </c>
      <c r="M22" s="342">
        <v>17363</v>
      </c>
      <c r="N22" s="277">
        <f t="shared" si="9"/>
        <v>0</v>
      </c>
      <c r="O22" s="277">
        <f t="shared" si="10"/>
        <v>0</v>
      </c>
      <c r="P22" s="277">
        <f t="shared" si="11"/>
        <v>0</v>
      </c>
      <c r="Q22" s="481" t="s">
        <v>467</v>
      </c>
    </row>
    <row r="23" spans="1:17" s="465" customFormat="1" ht="15.75" customHeight="1">
      <c r="A23" s="361"/>
      <c r="B23" s="362"/>
      <c r="C23" s="365">
        <v>4864868</v>
      </c>
      <c r="D23" s="40" t="s">
        <v>12</v>
      </c>
      <c r="E23" s="41" t="s">
        <v>347</v>
      </c>
      <c r="F23" s="371">
        <v>1000</v>
      </c>
      <c r="G23" s="341">
        <v>999192</v>
      </c>
      <c r="H23" s="342">
        <v>999204</v>
      </c>
      <c r="I23" s="277">
        <f t="shared" si="6"/>
        <v>-12</v>
      </c>
      <c r="J23" s="277">
        <f>$F23*I23</f>
        <v>-12000</v>
      </c>
      <c r="K23" s="277">
        <f>J23/1000000</f>
        <v>-0.012</v>
      </c>
      <c r="L23" s="341">
        <v>16397</v>
      </c>
      <c r="M23" s="342">
        <v>16396</v>
      </c>
      <c r="N23" s="277">
        <f t="shared" si="9"/>
        <v>1</v>
      </c>
      <c r="O23" s="277">
        <f>$F23*N23</f>
        <v>1000</v>
      </c>
      <c r="P23" s="277">
        <f>O23/1000000</f>
        <v>0.001</v>
      </c>
      <c r="Q23" s="481" t="s">
        <v>454</v>
      </c>
    </row>
    <row r="24" spans="1:17" s="465" customFormat="1" ht="15.75" customHeight="1">
      <c r="A24" s="361">
        <v>15</v>
      </c>
      <c r="B24" s="362" t="s">
        <v>98</v>
      </c>
      <c r="C24" s="365">
        <v>4864895</v>
      </c>
      <c r="D24" s="40" t="s">
        <v>12</v>
      </c>
      <c r="E24" s="41" t="s">
        <v>347</v>
      </c>
      <c r="F24" s="371">
        <v>800</v>
      </c>
      <c r="G24" s="341">
        <v>999590</v>
      </c>
      <c r="H24" s="342">
        <v>999814</v>
      </c>
      <c r="I24" s="277">
        <f>G24-H24</f>
        <v>-224</v>
      </c>
      <c r="J24" s="277">
        <f t="shared" si="7"/>
        <v>-179200</v>
      </c>
      <c r="K24" s="277">
        <f t="shared" si="8"/>
        <v>-0.1792</v>
      </c>
      <c r="L24" s="341">
        <v>1249</v>
      </c>
      <c r="M24" s="342">
        <v>1249</v>
      </c>
      <c r="N24" s="277">
        <f>L24-M24</f>
        <v>0</v>
      </c>
      <c r="O24" s="277">
        <f t="shared" si="10"/>
        <v>0</v>
      </c>
      <c r="P24" s="277">
        <f t="shared" si="11"/>
        <v>0</v>
      </c>
      <c r="Q24" s="469"/>
    </row>
    <row r="25" spans="1:17" s="465" customFormat="1" ht="15.75" customHeight="1">
      <c r="A25" s="361">
        <v>16</v>
      </c>
      <c r="B25" s="362" t="s">
        <v>99</v>
      </c>
      <c r="C25" s="365">
        <v>4864838</v>
      </c>
      <c r="D25" s="40" t="s">
        <v>12</v>
      </c>
      <c r="E25" s="41" t="s">
        <v>347</v>
      </c>
      <c r="F25" s="371">
        <v>1000</v>
      </c>
      <c r="G25" s="341">
        <v>999736</v>
      </c>
      <c r="H25" s="342">
        <v>999736</v>
      </c>
      <c r="I25" s="277">
        <f t="shared" si="6"/>
        <v>0</v>
      </c>
      <c r="J25" s="277">
        <f t="shared" si="7"/>
        <v>0</v>
      </c>
      <c r="K25" s="277">
        <f t="shared" si="8"/>
        <v>0</v>
      </c>
      <c r="L25" s="341">
        <v>29610</v>
      </c>
      <c r="M25" s="342">
        <v>29610</v>
      </c>
      <c r="N25" s="277">
        <f t="shared" si="9"/>
        <v>0</v>
      </c>
      <c r="O25" s="277">
        <f t="shared" si="10"/>
        <v>0</v>
      </c>
      <c r="P25" s="277">
        <f t="shared" si="11"/>
        <v>0</v>
      </c>
      <c r="Q25" s="469"/>
    </row>
    <row r="26" spans="1:17" s="465" customFormat="1" ht="15.75" customHeight="1">
      <c r="A26" s="361">
        <v>17</v>
      </c>
      <c r="B26" s="362" t="s">
        <v>122</v>
      </c>
      <c r="C26" s="365">
        <v>4864839</v>
      </c>
      <c r="D26" s="40" t="s">
        <v>12</v>
      </c>
      <c r="E26" s="41" t="s">
        <v>347</v>
      </c>
      <c r="F26" s="371">
        <v>1000</v>
      </c>
      <c r="G26" s="341">
        <v>1296</v>
      </c>
      <c r="H26" s="342">
        <v>1252</v>
      </c>
      <c r="I26" s="277">
        <f t="shared" si="6"/>
        <v>44</v>
      </c>
      <c r="J26" s="277">
        <f t="shared" si="7"/>
        <v>44000</v>
      </c>
      <c r="K26" s="277">
        <f t="shared" si="8"/>
        <v>0.044</v>
      </c>
      <c r="L26" s="341">
        <v>9721</v>
      </c>
      <c r="M26" s="342">
        <v>9721</v>
      </c>
      <c r="N26" s="277">
        <f t="shared" si="9"/>
        <v>0</v>
      </c>
      <c r="O26" s="277">
        <f t="shared" si="10"/>
        <v>0</v>
      </c>
      <c r="P26" s="277">
        <f t="shared" si="11"/>
        <v>0</v>
      </c>
      <c r="Q26" s="469"/>
    </row>
    <row r="27" spans="1:17" s="465" customFormat="1" ht="15.75" customHeight="1">
      <c r="A27" s="361">
        <v>18</v>
      </c>
      <c r="B27" s="362" t="s">
        <v>125</v>
      </c>
      <c r="C27" s="365">
        <v>4864788</v>
      </c>
      <c r="D27" s="40" t="s">
        <v>12</v>
      </c>
      <c r="E27" s="41" t="s">
        <v>347</v>
      </c>
      <c r="F27" s="371">
        <v>100</v>
      </c>
      <c r="G27" s="341">
        <v>12172</v>
      </c>
      <c r="H27" s="342">
        <v>12086</v>
      </c>
      <c r="I27" s="277">
        <f t="shared" si="6"/>
        <v>86</v>
      </c>
      <c r="J27" s="277">
        <f t="shared" si="7"/>
        <v>8600</v>
      </c>
      <c r="K27" s="277">
        <f t="shared" si="8"/>
        <v>0.0086</v>
      </c>
      <c r="L27" s="341">
        <v>358</v>
      </c>
      <c r="M27" s="342">
        <v>358</v>
      </c>
      <c r="N27" s="277">
        <f t="shared" si="9"/>
        <v>0</v>
      </c>
      <c r="O27" s="277">
        <f t="shared" si="10"/>
        <v>0</v>
      </c>
      <c r="P27" s="277">
        <f t="shared" si="11"/>
        <v>0</v>
      </c>
      <c r="Q27" s="469"/>
    </row>
    <row r="28" spans="1:17" s="465" customFormat="1" ht="15.75" customHeight="1">
      <c r="A28" s="361">
        <v>19</v>
      </c>
      <c r="B28" s="362" t="s">
        <v>123</v>
      </c>
      <c r="C28" s="365">
        <v>4864883</v>
      </c>
      <c r="D28" s="40" t="s">
        <v>12</v>
      </c>
      <c r="E28" s="41" t="s">
        <v>347</v>
      </c>
      <c r="F28" s="371">
        <v>1000</v>
      </c>
      <c r="G28" s="341">
        <v>999901</v>
      </c>
      <c r="H28" s="342">
        <v>998643</v>
      </c>
      <c r="I28" s="277">
        <f t="shared" si="6"/>
        <v>1258</v>
      </c>
      <c r="J28" s="277">
        <f t="shared" si="7"/>
        <v>1258000</v>
      </c>
      <c r="K28" s="277">
        <f t="shared" si="8"/>
        <v>1.258</v>
      </c>
      <c r="L28" s="341">
        <v>15632</v>
      </c>
      <c r="M28" s="342">
        <v>15632</v>
      </c>
      <c r="N28" s="277">
        <f t="shared" si="9"/>
        <v>0</v>
      </c>
      <c r="O28" s="277">
        <f t="shared" si="10"/>
        <v>0</v>
      </c>
      <c r="P28" s="277">
        <f t="shared" si="11"/>
        <v>0</v>
      </c>
      <c r="Q28" s="469"/>
    </row>
    <row r="29" spans="1:17" s="465" customFormat="1" ht="15.75" customHeight="1">
      <c r="A29" s="361"/>
      <c r="B29" s="364" t="s">
        <v>100</v>
      </c>
      <c r="C29" s="365"/>
      <c r="D29" s="40"/>
      <c r="E29" s="40"/>
      <c r="F29" s="371"/>
      <c r="G29" s="341"/>
      <c r="H29" s="342"/>
      <c r="I29" s="516"/>
      <c r="J29" s="516"/>
      <c r="K29" s="130"/>
      <c r="L29" s="514"/>
      <c r="M29" s="516"/>
      <c r="N29" s="516"/>
      <c r="O29" s="516"/>
      <c r="P29" s="130"/>
      <c r="Q29" s="469"/>
    </row>
    <row r="30" spans="1:17" s="465" customFormat="1" ht="15.75" customHeight="1">
      <c r="A30" s="361">
        <v>20</v>
      </c>
      <c r="B30" s="362" t="s">
        <v>101</v>
      </c>
      <c r="C30" s="365">
        <v>4864954</v>
      </c>
      <c r="D30" s="40" t="s">
        <v>12</v>
      </c>
      <c r="E30" s="41" t="s">
        <v>347</v>
      </c>
      <c r="F30" s="371">
        <v>1375</v>
      </c>
      <c r="G30" s="341">
        <v>999998</v>
      </c>
      <c r="H30" s="342">
        <v>999999</v>
      </c>
      <c r="I30" s="277">
        <f>G30-H30</f>
        <v>-1</v>
      </c>
      <c r="J30" s="277">
        <f>$F30*I30</f>
        <v>-1375</v>
      </c>
      <c r="K30" s="277">
        <f>J30/1000000</f>
        <v>-0.001375</v>
      </c>
      <c r="L30" s="341">
        <v>957592</v>
      </c>
      <c r="M30" s="342">
        <v>960015</v>
      </c>
      <c r="N30" s="277">
        <f>L30-M30</f>
        <v>-2423</v>
      </c>
      <c r="O30" s="277">
        <f>$F30*N30</f>
        <v>-3331625</v>
      </c>
      <c r="P30" s="277">
        <f>O30/1000000</f>
        <v>-3.331625</v>
      </c>
      <c r="Q30" s="469"/>
    </row>
    <row r="31" spans="1:17" s="465" customFormat="1" ht="15.75" customHeight="1">
      <c r="A31" s="361">
        <v>21</v>
      </c>
      <c r="B31" s="362" t="s">
        <v>102</v>
      </c>
      <c r="C31" s="365">
        <v>4865042</v>
      </c>
      <c r="D31" s="40" t="s">
        <v>12</v>
      </c>
      <c r="E31" s="41" t="s">
        <v>347</v>
      </c>
      <c r="F31" s="371">
        <v>1100</v>
      </c>
      <c r="G31" s="341">
        <v>999998</v>
      </c>
      <c r="H31" s="342">
        <v>999998</v>
      </c>
      <c r="I31" s="277">
        <f>G31-H31</f>
        <v>0</v>
      </c>
      <c r="J31" s="277">
        <f>$F31*I31</f>
        <v>0</v>
      </c>
      <c r="K31" s="277">
        <f>J31/1000000</f>
        <v>0</v>
      </c>
      <c r="L31" s="341">
        <v>659319</v>
      </c>
      <c r="M31" s="342">
        <v>661206</v>
      </c>
      <c r="N31" s="277">
        <f>L31-M31</f>
        <v>-1887</v>
      </c>
      <c r="O31" s="277">
        <f>$F31*N31</f>
        <v>-2075700</v>
      </c>
      <c r="P31" s="277">
        <f>O31/1000000</f>
        <v>-2.0757</v>
      </c>
      <c r="Q31" s="469"/>
    </row>
    <row r="32" spans="1:17" s="465" customFormat="1" ht="15.75" customHeight="1">
      <c r="A32" s="361">
        <v>22</v>
      </c>
      <c r="B32" s="362" t="s">
        <v>368</v>
      </c>
      <c r="C32" s="365">
        <v>4864943</v>
      </c>
      <c r="D32" s="40" t="s">
        <v>12</v>
      </c>
      <c r="E32" s="41" t="s">
        <v>347</v>
      </c>
      <c r="F32" s="371">
        <v>1000</v>
      </c>
      <c r="G32" s="341">
        <v>979345</v>
      </c>
      <c r="H32" s="342">
        <v>980324</v>
      </c>
      <c r="I32" s="277">
        <f>G32-H32</f>
        <v>-979</v>
      </c>
      <c r="J32" s="277">
        <f>$F32*I32</f>
        <v>-979000</v>
      </c>
      <c r="K32" s="277">
        <f>J32/1000000</f>
        <v>-0.979</v>
      </c>
      <c r="L32" s="341">
        <v>7821</v>
      </c>
      <c r="M32" s="342">
        <v>7821</v>
      </c>
      <c r="N32" s="277">
        <f>L32-M32</f>
        <v>0</v>
      </c>
      <c r="O32" s="277">
        <f>$F32*N32</f>
        <v>0</v>
      </c>
      <c r="P32" s="277">
        <f>O32/1000000</f>
        <v>0</v>
      </c>
      <c r="Q32" s="469"/>
    </row>
    <row r="33" spans="1:17" s="465" customFormat="1" ht="15.75" customHeight="1">
      <c r="A33" s="361"/>
      <c r="B33" s="364" t="s">
        <v>32</v>
      </c>
      <c r="C33" s="365"/>
      <c r="D33" s="40"/>
      <c r="E33" s="40"/>
      <c r="F33" s="371"/>
      <c r="G33" s="341"/>
      <c r="H33" s="342"/>
      <c r="I33" s="277"/>
      <c r="J33" s="277"/>
      <c r="K33" s="130">
        <f>SUM(K16:K32)</f>
        <v>-0.6629749999999999</v>
      </c>
      <c r="L33" s="276"/>
      <c r="M33" s="277"/>
      <c r="N33" s="277"/>
      <c r="O33" s="277"/>
      <c r="P33" s="130">
        <f>SUM(P16:P32)</f>
        <v>-5.406325</v>
      </c>
      <c r="Q33" s="469"/>
    </row>
    <row r="34" spans="1:17" s="465" customFormat="1" ht="15.75" customHeight="1">
      <c r="A34" s="361">
        <v>23</v>
      </c>
      <c r="B34" s="362" t="s">
        <v>103</v>
      </c>
      <c r="C34" s="365">
        <v>4864910</v>
      </c>
      <c r="D34" s="40" t="s">
        <v>12</v>
      </c>
      <c r="E34" s="41" t="s">
        <v>347</v>
      </c>
      <c r="F34" s="371">
        <v>-1000</v>
      </c>
      <c r="G34" s="341">
        <v>949064</v>
      </c>
      <c r="H34" s="342">
        <v>949978</v>
      </c>
      <c r="I34" s="277">
        <f>G34-H34</f>
        <v>-914</v>
      </c>
      <c r="J34" s="277">
        <f>$F34*I34</f>
        <v>914000</v>
      </c>
      <c r="K34" s="277">
        <f>J34/1000000</f>
        <v>0.914</v>
      </c>
      <c r="L34" s="341">
        <v>941599</v>
      </c>
      <c r="M34" s="342">
        <v>941599</v>
      </c>
      <c r="N34" s="277">
        <f>L34-M34</f>
        <v>0</v>
      </c>
      <c r="O34" s="277">
        <f>$F34*N34</f>
        <v>0</v>
      </c>
      <c r="P34" s="277">
        <f>O34/1000000</f>
        <v>0</v>
      </c>
      <c r="Q34" s="469"/>
    </row>
    <row r="35" spans="1:17" s="465" customFormat="1" ht="15.75" customHeight="1">
      <c r="A35" s="361">
        <v>24</v>
      </c>
      <c r="B35" s="362" t="s">
        <v>104</v>
      </c>
      <c r="C35" s="365">
        <v>4864911</v>
      </c>
      <c r="D35" s="40" t="s">
        <v>12</v>
      </c>
      <c r="E35" s="41" t="s">
        <v>347</v>
      </c>
      <c r="F35" s="371">
        <v>-1000</v>
      </c>
      <c r="G35" s="341">
        <v>961239</v>
      </c>
      <c r="H35" s="342">
        <v>961647</v>
      </c>
      <c r="I35" s="277">
        <f>G35-H35</f>
        <v>-408</v>
      </c>
      <c r="J35" s="277">
        <f>$F35*I35</f>
        <v>408000</v>
      </c>
      <c r="K35" s="277">
        <f>J35/1000000</f>
        <v>0.408</v>
      </c>
      <c r="L35" s="341">
        <v>954786</v>
      </c>
      <c r="M35" s="342">
        <v>954786</v>
      </c>
      <c r="N35" s="277">
        <f>L35-M35</f>
        <v>0</v>
      </c>
      <c r="O35" s="277">
        <f>$F35*N35</f>
        <v>0</v>
      </c>
      <c r="P35" s="277">
        <f>O35/1000000</f>
        <v>0</v>
      </c>
      <c r="Q35" s="469"/>
    </row>
    <row r="36" spans="1:17" ht="15.75" customHeight="1">
      <c r="A36" s="361">
        <v>25</v>
      </c>
      <c r="B36" s="403" t="s">
        <v>146</v>
      </c>
      <c r="C36" s="372">
        <v>4902528</v>
      </c>
      <c r="D36" s="12" t="s">
        <v>12</v>
      </c>
      <c r="E36" s="41" t="s">
        <v>347</v>
      </c>
      <c r="F36" s="372">
        <v>300</v>
      </c>
      <c r="G36" s="339">
        <v>15</v>
      </c>
      <c r="H36" s="340">
        <v>15</v>
      </c>
      <c r="I36" s="389">
        <f>G36-H36</f>
        <v>0</v>
      </c>
      <c r="J36" s="389">
        <f>$F36*I36</f>
        <v>0</v>
      </c>
      <c r="K36" s="389">
        <f>J36/1000000</f>
        <v>0</v>
      </c>
      <c r="L36" s="339">
        <v>462</v>
      </c>
      <c r="M36" s="340">
        <v>462</v>
      </c>
      <c r="N36" s="389">
        <f>L36-M36</f>
        <v>0</v>
      </c>
      <c r="O36" s="389">
        <f>$F36*N36</f>
        <v>0</v>
      </c>
      <c r="P36" s="389">
        <f>O36/1000000</f>
        <v>0</v>
      </c>
      <c r="Q36" s="409"/>
    </row>
    <row r="37" spans="1:17" ht="15.75" customHeight="1">
      <c r="A37" s="361"/>
      <c r="B37" s="364" t="s">
        <v>27</v>
      </c>
      <c r="C37" s="365"/>
      <c r="D37" s="40"/>
      <c r="E37" s="40"/>
      <c r="F37" s="371"/>
      <c r="G37" s="339"/>
      <c r="H37" s="340"/>
      <c r="I37" s="389"/>
      <c r="J37" s="389"/>
      <c r="K37" s="389"/>
      <c r="L37" s="390"/>
      <c r="M37" s="389"/>
      <c r="N37" s="389"/>
      <c r="O37" s="389"/>
      <c r="P37" s="389"/>
      <c r="Q37" s="154"/>
    </row>
    <row r="38" spans="1:17" ht="15">
      <c r="A38" s="361">
        <v>26</v>
      </c>
      <c r="B38" s="327" t="s">
        <v>46</v>
      </c>
      <c r="C38" s="365">
        <v>4864854</v>
      </c>
      <c r="D38" s="44" t="s">
        <v>12</v>
      </c>
      <c r="E38" s="41" t="s">
        <v>347</v>
      </c>
      <c r="F38" s="371">
        <v>1000</v>
      </c>
      <c r="G38" s="341">
        <v>999994</v>
      </c>
      <c r="H38" s="342">
        <v>1000000</v>
      </c>
      <c r="I38" s="277">
        <f>G38-H38</f>
        <v>-6</v>
      </c>
      <c r="J38" s="277">
        <f>$F38*I38</f>
        <v>-6000</v>
      </c>
      <c r="K38" s="277">
        <f>J38/1000000</f>
        <v>-0.006</v>
      </c>
      <c r="L38" s="341">
        <v>1444</v>
      </c>
      <c r="M38" s="342">
        <v>1244</v>
      </c>
      <c r="N38" s="277">
        <f>L38-M38</f>
        <v>200</v>
      </c>
      <c r="O38" s="277">
        <f>$F38*N38</f>
        <v>200000</v>
      </c>
      <c r="P38" s="277">
        <f>O38/1000000</f>
        <v>0.2</v>
      </c>
      <c r="Q38" s="416" t="s">
        <v>450</v>
      </c>
    </row>
    <row r="39" spans="1:17" s="465" customFormat="1" ht="15.75" customHeight="1">
      <c r="A39" s="361"/>
      <c r="B39" s="364" t="s">
        <v>105</v>
      </c>
      <c r="C39" s="365"/>
      <c r="D39" s="40"/>
      <c r="E39" s="40"/>
      <c r="F39" s="371"/>
      <c r="G39" s="341"/>
      <c r="H39" s="342"/>
      <c r="I39" s="277"/>
      <c r="J39" s="277"/>
      <c r="K39" s="277"/>
      <c r="L39" s="276"/>
      <c r="M39" s="277"/>
      <c r="N39" s="277"/>
      <c r="O39" s="277"/>
      <c r="P39" s="277"/>
      <c r="Q39" s="469"/>
    </row>
    <row r="40" spans="1:17" s="465" customFormat="1" ht="15.75" customHeight="1">
      <c r="A40" s="361">
        <v>27</v>
      </c>
      <c r="B40" s="362" t="s">
        <v>106</v>
      </c>
      <c r="C40" s="365">
        <v>5295161</v>
      </c>
      <c r="D40" s="40" t="s">
        <v>12</v>
      </c>
      <c r="E40" s="41" t="s">
        <v>347</v>
      </c>
      <c r="F40" s="371">
        <v>-1000</v>
      </c>
      <c r="G40" s="341">
        <v>15219</v>
      </c>
      <c r="H40" s="342">
        <v>4821</v>
      </c>
      <c r="I40" s="277">
        <f>G40-H40</f>
        <v>10398</v>
      </c>
      <c r="J40" s="277">
        <f>$F40*I40</f>
        <v>-10398000</v>
      </c>
      <c r="K40" s="277">
        <f>J40/1000000</f>
        <v>-10.398</v>
      </c>
      <c r="L40" s="341">
        <v>997404</v>
      </c>
      <c r="M40" s="342">
        <v>997404</v>
      </c>
      <c r="N40" s="277">
        <f>L40-M40</f>
        <v>0</v>
      </c>
      <c r="O40" s="277">
        <f>$F40*N40</f>
        <v>0</v>
      </c>
      <c r="P40" s="277">
        <f>O40/1000000</f>
        <v>0</v>
      </c>
      <c r="Q40" s="469"/>
    </row>
    <row r="41" spans="1:17" s="465" customFormat="1" ht="15.75" customHeight="1">
      <c r="A41" s="361">
        <v>28</v>
      </c>
      <c r="B41" s="362" t="s">
        <v>107</v>
      </c>
      <c r="C41" s="365">
        <v>4865029</v>
      </c>
      <c r="D41" s="40" t="s">
        <v>12</v>
      </c>
      <c r="E41" s="41" t="s">
        <v>347</v>
      </c>
      <c r="F41" s="371">
        <v>-1000</v>
      </c>
      <c r="G41" s="341">
        <v>2757</v>
      </c>
      <c r="H41" s="342">
        <v>592</v>
      </c>
      <c r="I41" s="277">
        <f>G41-H41</f>
        <v>2165</v>
      </c>
      <c r="J41" s="277">
        <f>$F41*I41</f>
        <v>-2165000</v>
      </c>
      <c r="K41" s="277">
        <f>J41/1000000</f>
        <v>-2.165</v>
      </c>
      <c r="L41" s="341">
        <v>999993</v>
      </c>
      <c r="M41" s="342">
        <v>999996</v>
      </c>
      <c r="N41" s="277">
        <f>L41-M41</f>
        <v>-3</v>
      </c>
      <c r="O41" s="277">
        <f>$F41*N41</f>
        <v>3000</v>
      </c>
      <c r="P41" s="277">
        <f>O41/1000000</f>
        <v>0.003</v>
      </c>
      <c r="Q41" s="481" t="s">
        <v>453</v>
      </c>
    </row>
    <row r="42" spans="1:17" s="465" customFormat="1" ht="15.75" customHeight="1">
      <c r="A42" s="361">
        <v>29</v>
      </c>
      <c r="B42" s="362" t="s">
        <v>108</v>
      </c>
      <c r="C42" s="365">
        <v>5128420</v>
      </c>
      <c r="D42" s="40" t="s">
        <v>12</v>
      </c>
      <c r="E42" s="41" t="s">
        <v>347</v>
      </c>
      <c r="F42" s="371">
        <v>-1000</v>
      </c>
      <c r="G42" s="341">
        <v>992867</v>
      </c>
      <c r="H42" s="342">
        <v>994116</v>
      </c>
      <c r="I42" s="277">
        <f>G42-H42</f>
        <v>-1249</v>
      </c>
      <c r="J42" s="277">
        <f>$F42*I42</f>
        <v>1249000</v>
      </c>
      <c r="K42" s="277">
        <f>J42/1000000</f>
        <v>1.249</v>
      </c>
      <c r="L42" s="341">
        <v>993699</v>
      </c>
      <c r="M42" s="342">
        <v>993744</v>
      </c>
      <c r="N42" s="277">
        <f>L42-M42</f>
        <v>-45</v>
      </c>
      <c r="O42" s="277">
        <f>$F42*N42</f>
        <v>45000</v>
      </c>
      <c r="P42" s="277">
        <f>O42/1000000</f>
        <v>0.045</v>
      </c>
      <c r="Q42" s="506"/>
    </row>
    <row r="43" spans="1:17" s="465" customFormat="1" ht="15.75" customHeight="1">
      <c r="A43" s="361">
        <v>30</v>
      </c>
      <c r="B43" s="327" t="s">
        <v>109</v>
      </c>
      <c r="C43" s="365">
        <v>4864944</v>
      </c>
      <c r="D43" s="40" t="s">
        <v>12</v>
      </c>
      <c r="E43" s="41" t="s">
        <v>347</v>
      </c>
      <c r="F43" s="371">
        <v>-1000</v>
      </c>
      <c r="G43" s="341">
        <v>999531</v>
      </c>
      <c r="H43" s="342">
        <v>999510</v>
      </c>
      <c r="I43" s="277">
        <f>G43-H43</f>
        <v>21</v>
      </c>
      <c r="J43" s="277">
        <f>$F43*I43</f>
        <v>-21000</v>
      </c>
      <c r="K43" s="277">
        <f>J43/1000000</f>
        <v>-0.021</v>
      </c>
      <c r="L43" s="341">
        <v>30</v>
      </c>
      <c r="M43" s="342">
        <v>30</v>
      </c>
      <c r="N43" s="277">
        <f>L43-M43</f>
        <v>0</v>
      </c>
      <c r="O43" s="277">
        <f>$F43*N43</f>
        <v>0</v>
      </c>
      <c r="P43" s="277">
        <f>O43/1000000</f>
        <v>0</v>
      </c>
      <c r="Q43" s="488" t="s">
        <v>454</v>
      </c>
    </row>
    <row r="44" spans="1:17" ht="15.75" customHeight="1">
      <c r="A44" s="361"/>
      <c r="B44" s="364" t="s">
        <v>411</v>
      </c>
      <c r="C44" s="365"/>
      <c r="D44" s="473"/>
      <c r="E44" s="474"/>
      <c r="F44" s="371"/>
      <c r="G44" s="390"/>
      <c r="H44" s="389"/>
      <c r="I44" s="389"/>
      <c r="J44" s="389"/>
      <c r="K44" s="389"/>
      <c r="L44" s="390"/>
      <c r="M44" s="389"/>
      <c r="N44" s="389"/>
      <c r="O44" s="389"/>
      <c r="P44" s="389"/>
      <c r="Q44" s="191"/>
    </row>
    <row r="45" spans="1:17" s="465" customFormat="1" ht="15.75" customHeight="1">
      <c r="A45" s="361">
        <v>31</v>
      </c>
      <c r="B45" s="362" t="s">
        <v>106</v>
      </c>
      <c r="C45" s="365">
        <v>4865002</v>
      </c>
      <c r="D45" s="473" t="s">
        <v>12</v>
      </c>
      <c r="E45" s="474" t="s">
        <v>347</v>
      </c>
      <c r="F45" s="371">
        <v>-2000</v>
      </c>
      <c r="G45" s="341">
        <v>7154</v>
      </c>
      <c r="H45" s="342">
        <v>6664</v>
      </c>
      <c r="I45" s="277">
        <f>G45-H45</f>
        <v>490</v>
      </c>
      <c r="J45" s="277">
        <f>$F45*I45</f>
        <v>-980000</v>
      </c>
      <c r="K45" s="277">
        <f>J45/1000000</f>
        <v>-0.98</v>
      </c>
      <c r="L45" s="341">
        <v>999037</v>
      </c>
      <c r="M45" s="342">
        <v>999043</v>
      </c>
      <c r="N45" s="277">
        <f>L45-M45</f>
        <v>-6</v>
      </c>
      <c r="O45" s="277">
        <f>$F45*N45</f>
        <v>12000</v>
      </c>
      <c r="P45" s="277">
        <f>O45/1000000</f>
        <v>0.012</v>
      </c>
      <c r="Q45" s="498"/>
    </row>
    <row r="46" spans="1:17" s="465" customFormat="1" ht="15.75" customHeight="1">
      <c r="A46" s="361">
        <v>32</v>
      </c>
      <c r="B46" s="362" t="s">
        <v>414</v>
      </c>
      <c r="C46" s="365">
        <v>5128456</v>
      </c>
      <c r="D46" s="473" t="s">
        <v>12</v>
      </c>
      <c r="E46" s="474" t="s">
        <v>347</v>
      </c>
      <c r="F46" s="371">
        <v>-1000</v>
      </c>
      <c r="G46" s="341">
        <v>1370</v>
      </c>
      <c r="H46" s="342">
        <v>1650</v>
      </c>
      <c r="I46" s="277">
        <f>G46-H46</f>
        <v>-280</v>
      </c>
      <c r="J46" s="277">
        <f>$F46*I46</f>
        <v>280000</v>
      </c>
      <c r="K46" s="277">
        <f>J46/1000000</f>
        <v>0.28</v>
      </c>
      <c r="L46" s="341">
        <v>999998</v>
      </c>
      <c r="M46" s="342">
        <v>999998</v>
      </c>
      <c r="N46" s="277">
        <f>L46-M46</f>
        <v>0</v>
      </c>
      <c r="O46" s="277">
        <f>$F46*N46</f>
        <v>0</v>
      </c>
      <c r="P46" s="277">
        <f>O46/1000000</f>
        <v>0</v>
      </c>
      <c r="Q46" s="475" t="s">
        <v>448</v>
      </c>
    </row>
    <row r="47" spans="1:17" s="465" customFormat="1" ht="15.75" customHeight="1">
      <c r="A47" s="361">
        <v>33</v>
      </c>
      <c r="B47" s="362" t="s">
        <v>412</v>
      </c>
      <c r="C47" s="365">
        <v>5128452</v>
      </c>
      <c r="D47" s="473" t="s">
        <v>12</v>
      </c>
      <c r="E47" s="474" t="s">
        <v>347</v>
      </c>
      <c r="F47" s="371">
        <v>-1000</v>
      </c>
      <c r="G47" s="341">
        <v>999135</v>
      </c>
      <c r="H47" s="342">
        <v>999740</v>
      </c>
      <c r="I47" s="277">
        <f>G47-H47</f>
        <v>-605</v>
      </c>
      <c r="J47" s="277">
        <f>$F47*I47</f>
        <v>605000</v>
      </c>
      <c r="K47" s="277">
        <f>J47/1000000</f>
        <v>0.605</v>
      </c>
      <c r="L47" s="341">
        <v>999855</v>
      </c>
      <c r="M47" s="342">
        <v>999855</v>
      </c>
      <c r="N47" s="277">
        <f>L47-M47</f>
        <v>0</v>
      </c>
      <c r="O47" s="277">
        <f>$F47*N47</f>
        <v>0</v>
      </c>
      <c r="P47" s="277">
        <f>O47/1000000</f>
        <v>0</v>
      </c>
      <c r="Q47" s="498"/>
    </row>
    <row r="48" spans="1:17" s="465" customFormat="1" ht="15.75" customHeight="1">
      <c r="A48" s="361"/>
      <c r="B48" s="364" t="s">
        <v>42</v>
      </c>
      <c r="C48" s="365"/>
      <c r="D48" s="40"/>
      <c r="E48" s="40"/>
      <c r="F48" s="371"/>
      <c r="G48" s="341"/>
      <c r="H48" s="342"/>
      <c r="I48" s="277"/>
      <c r="J48" s="277"/>
      <c r="K48" s="277"/>
      <c r="L48" s="276"/>
      <c r="M48" s="277"/>
      <c r="N48" s="277"/>
      <c r="O48" s="277"/>
      <c r="P48" s="277"/>
      <c r="Q48" s="469"/>
    </row>
    <row r="49" spans="1:17" s="465" customFormat="1" ht="15.75" customHeight="1">
      <c r="A49" s="361"/>
      <c r="B49" s="363" t="s">
        <v>18</v>
      </c>
      <c r="C49" s="365"/>
      <c r="D49" s="44"/>
      <c r="E49" s="44"/>
      <c r="F49" s="371"/>
      <c r="G49" s="341"/>
      <c r="H49" s="342"/>
      <c r="I49" s="277"/>
      <c r="J49" s="277"/>
      <c r="K49" s="277"/>
      <c r="L49" s="276"/>
      <c r="M49" s="277"/>
      <c r="N49" s="277"/>
      <c r="O49" s="277"/>
      <c r="P49" s="277"/>
      <c r="Q49" s="469"/>
    </row>
    <row r="50" spans="1:17" s="465" customFormat="1" ht="15.75" customHeight="1">
      <c r="A50" s="361">
        <v>34</v>
      </c>
      <c r="B50" s="362" t="s">
        <v>19</v>
      </c>
      <c r="C50" s="365">
        <v>4864808</v>
      </c>
      <c r="D50" s="40" t="s">
        <v>12</v>
      </c>
      <c r="E50" s="41" t="s">
        <v>347</v>
      </c>
      <c r="F50" s="371">
        <v>200</v>
      </c>
      <c r="G50" s="341">
        <v>12344</v>
      </c>
      <c r="H50" s="342">
        <v>12272</v>
      </c>
      <c r="I50" s="277">
        <f>G50-H50</f>
        <v>72</v>
      </c>
      <c r="J50" s="277">
        <f>$F50*I50</f>
        <v>14400</v>
      </c>
      <c r="K50" s="277">
        <f>J50/1000000</f>
        <v>0.0144</v>
      </c>
      <c r="L50" s="341">
        <v>21078</v>
      </c>
      <c r="M50" s="342">
        <v>20956</v>
      </c>
      <c r="N50" s="277">
        <f>L50-M50</f>
        <v>122</v>
      </c>
      <c r="O50" s="277">
        <f>$F50*N50</f>
        <v>24400</v>
      </c>
      <c r="P50" s="277">
        <f>O50/1000000</f>
        <v>0.0244</v>
      </c>
      <c r="Q50" s="499"/>
    </row>
    <row r="51" spans="1:17" s="465" customFormat="1" ht="15.75" customHeight="1">
      <c r="A51" s="361">
        <v>35</v>
      </c>
      <c r="B51" s="362" t="s">
        <v>20</v>
      </c>
      <c r="C51" s="365">
        <v>4865144</v>
      </c>
      <c r="D51" s="40" t="s">
        <v>12</v>
      </c>
      <c r="E51" s="41" t="s">
        <v>347</v>
      </c>
      <c r="F51" s="371">
        <v>1000</v>
      </c>
      <c r="G51" s="341">
        <v>86395</v>
      </c>
      <c r="H51" s="342">
        <v>86185</v>
      </c>
      <c r="I51" s="277">
        <f>G51-H51</f>
        <v>210</v>
      </c>
      <c r="J51" s="277">
        <f>$F51*I51</f>
        <v>210000</v>
      </c>
      <c r="K51" s="277">
        <f>J51/1000000</f>
        <v>0.21</v>
      </c>
      <c r="L51" s="341">
        <v>123323</v>
      </c>
      <c r="M51" s="342">
        <v>123262</v>
      </c>
      <c r="N51" s="277">
        <f>L51-M51</f>
        <v>61</v>
      </c>
      <c r="O51" s="277">
        <f>$F51*N51</f>
        <v>61000</v>
      </c>
      <c r="P51" s="277">
        <f>O51/1000000</f>
        <v>0.061</v>
      </c>
      <c r="Q51" s="469"/>
    </row>
    <row r="52" spans="1:17" ht="15.75" customHeight="1">
      <c r="A52" s="361"/>
      <c r="B52" s="364" t="s">
        <v>119</v>
      </c>
      <c r="C52" s="365"/>
      <c r="D52" s="40"/>
      <c r="E52" s="40"/>
      <c r="F52" s="371"/>
      <c r="G52" s="339"/>
      <c r="H52" s="340"/>
      <c r="I52" s="389"/>
      <c r="J52" s="389"/>
      <c r="K52" s="389"/>
      <c r="L52" s="390"/>
      <c r="M52" s="389"/>
      <c r="N52" s="389"/>
      <c r="O52" s="389"/>
      <c r="P52" s="389"/>
      <c r="Q52" s="154"/>
    </row>
    <row r="53" spans="1:17" s="465" customFormat="1" ht="15.75" customHeight="1">
      <c r="A53" s="361">
        <v>36</v>
      </c>
      <c r="B53" s="362" t="s">
        <v>120</v>
      </c>
      <c r="C53" s="365">
        <v>5295199</v>
      </c>
      <c r="D53" s="40" t="s">
        <v>12</v>
      </c>
      <c r="E53" s="41" t="s">
        <v>347</v>
      </c>
      <c r="F53" s="371">
        <v>100</v>
      </c>
      <c r="G53" s="341">
        <v>999138</v>
      </c>
      <c r="H53" s="342">
        <v>999628</v>
      </c>
      <c r="I53" s="277">
        <f>G53-H53</f>
        <v>-490</v>
      </c>
      <c r="J53" s="277">
        <f>$F53*I53</f>
        <v>-49000</v>
      </c>
      <c r="K53" s="277">
        <f>J53/1000000</f>
        <v>-0.049</v>
      </c>
      <c r="L53" s="341">
        <v>1149</v>
      </c>
      <c r="M53" s="342">
        <v>1155</v>
      </c>
      <c r="N53" s="277">
        <f>L53-M53</f>
        <v>-6</v>
      </c>
      <c r="O53" s="277">
        <f>$F53*N53</f>
        <v>-600</v>
      </c>
      <c r="P53" s="277">
        <f>O53/1000000</f>
        <v>-0.0006</v>
      </c>
      <c r="Q53" s="469"/>
    </row>
    <row r="54" spans="1:17" s="465" customFormat="1" ht="15.75" customHeight="1" thickBot="1">
      <c r="A54" s="522">
        <v>37</v>
      </c>
      <c r="B54" s="523" t="s">
        <v>121</v>
      </c>
      <c r="C54" s="366">
        <v>4865135</v>
      </c>
      <c r="D54" s="524" t="s">
        <v>12</v>
      </c>
      <c r="E54" s="525" t="s">
        <v>347</v>
      </c>
      <c r="F54" s="526">
        <v>100</v>
      </c>
      <c r="G54" s="468">
        <v>151725</v>
      </c>
      <c r="H54" s="468">
        <v>151736</v>
      </c>
      <c r="I54" s="527">
        <f>G54-H54</f>
        <v>-11</v>
      </c>
      <c r="J54" s="527">
        <f>$F54*I54</f>
        <v>-1100</v>
      </c>
      <c r="K54" s="528">
        <f>J54/1000000</f>
        <v>-0.0011</v>
      </c>
      <c r="L54" s="468">
        <v>52229</v>
      </c>
      <c r="M54" s="468">
        <v>52048</v>
      </c>
      <c r="N54" s="527">
        <f>L54-M54</f>
        <v>181</v>
      </c>
      <c r="O54" s="527">
        <f>$F54*N54</f>
        <v>18100</v>
      </c>
      <c r="P54" s="528">
        <f>O54/1000000</f>
        <v>0.0181</v>
      </c>
      <c r="Q54" s="469"/>
    </row>
    <row r="55" spans="2:16" ht="17.25" thickTop="1">
      <c r="B55" s="16" t="s">
        <v>140</v>
      </c>
      <c r="F55" s="201"/>
      <c r="I55" s="17"/>
      <c r="J55" s="17"/>
      <c r="K55" s="395">
        <f>SUM(K8:K54)-K33</f>
        <v>-9.767410199999997</v>
      </c>
      <c r="N55" s="17"/>
      <c r="O55" s="17"/>
      <c r="P55" s="395">
        <f>SUM(P8:P54)-P33</f>
        <v>-5.0074917999999995</v>
      </c>
    </row>
    <row r="56" spans="2:16" ht="1.5" customHeight="1">
      <c r="B56" s="16"/>
      <c r="F56" s="201"/>
      <c r="I56" s="17"/>
      <c r="J56" s="17"/>
      <c r="K56" s="28"/>
      <c r="N56" s="17"/>
      <c r="O56" s="17"/>
      <c r="P56" s="28"/>
    </row>
    <row r="57" spans="2:16" ht="16.5">
      <c r="B57" s="16" t="s">
        <v>141</v>
      </c>
      <c r="F57" s="201"/>
      <c r="I57" s="17"/>
      <c r="J57" s="17"/>
      <c r="K57" s="395">
        <f>SUM(K55:K56)</f>
        <v>-9.767410199999997</v>
      </c>
      <c r="N57" s="17"/>
      <c r="O57" s="17"/>
      <c r="P57" s="395">
        <f>SUM(P55:P56)</f>
        <v>-5.0074917999999995</v>
      </c>
    </row>
    <row r="58" ht="15">
      <c r="F58" s="201"/>
    </row>
    <row r="59" spans="6:17" ht="15">
      <c r="F59" s="201"/>
      <c r="Q59" s="256" t="str">
        <f>NDPL!$Q$1</f>
        <v>NOVEMBER-2016</v>
      </c>
    </row>
    <row r="60" ht="15">
      <c r="F60" s="201"/>
    </row>
    <row r="61" spans="6:17" ht="15">
      <c r="F61" s="201"/>
      <c r="Q61" s="256"/>
    </row>
    <row r="62" spans="1:16" ht="18.75" thickBot="1">
      <c r="A62" s="88" t="s">
        <v>247</v>
      </c>
      <c r="F62" s="201"/>
      <c r="G62" s="6"/>
      <c r="H62" s="6"/>
      <c r="I62" s="48" t="s">
        <v>7</v>
      </c>
      <c r="J62" s="18"/>
      <c r="K62" s="18"/>
      <c r="L62" s="18"/>
      <c r="M62" s="18"/>
      <c r="N62" s="48" t="s">
        <v>399</v>
      </c>
      <c r="O62" s="18"/>
      <c r="P62" s="18"/>
    </row>
    <row r="63" spans="1:17" ht="39.75" thickBot="1" thickTop="1">
      <c r="A63" s="35" t="s">
        <v>8</v>
      </c>
      <c r="B63" s="32" t="s">
        <v>9</v>
      </c>
      <c r="C63" s="33" t="s">
        <v>1</v>
      </c>
      <c r="D63" s="33" t="s">
        <v>2</v>
      </c>
      <c r="E63" s="33" t="s">
        <v>3</v>
      </c>
      <c r="F63" s="33" t="s">
        <v>10</v>
      </c>
      <c r="G63" s="35" t="str">
        <f>NDPL!G5</f>
        <v>FINAL READING 01/12/2016</v>
      </c>
      <c r="H63" s="33" t="str">
        <f>NDPL!H5</f>
        <v>INTIAL READING 01/11/2016</v>
      </c>
      <c r="I63" s="33" t="s">
        <v>4</v>
      </c>
      <c r="J63" s="33" t="s">
        <v>5</v>
      </c>
      <c r="K63" s="33" t="s">
        <v>6</v>
      </c>
      <c r="L63" s="35" t="str">
        <f>NDPL!G5</f>
        <v>FINAL READING 01/12/2016</v>
      </c>
      <c r="M63" s="33" t="str">
        <f>NDPL!H5</f>
        <v>INTIAL READING 01/11/2016</v>
      </c>
      <c r="N63" s="33" t="s">
        <v>4</v>
      </c>
      <c r="O63" s="33" t="s">
        <v>5</v>
      </c>
      <c r="P63" s="33" t="s">
        <v>6</v>
      </c>
      <c r="Q63" s="34" t="s">
        <v>310</v>
      </c>
    </row>
    <row r="64" spans="1:16" ht="17.25" thickBot="1" thickTop="1">
      <c r="A64" s="19"/>
      <c r="B64" s="89"/>
      <c r="C64" s="19"/>
      <c r="D64" s="19"/>
      <c r="E64" s="19"/>
      <c r="F64" s="328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7" ht="15.75" customHeight="1" thickTop="1">
      <c r="A65" s="359"/>
      <c r="B65" s="360" t="s">
        <v>126</v>
      </c>
      <c r="C65" s="36"/>
      <c r="D65" s="36"/>
      <c r="E65" s="36"/>
      <c r="F65" s="329"/>
      <c r="G65" s="29"/>
      <c r="H65" s="477"/>
      <c r="I65" s="477"/>
      <c r="J65" s="477"/>
      <c r="K65" s="477"/>
      <c r="L65" s="29"/>
      <c r="M65" s="477"/>
      <c r="N65" s="477"/>
      <c r="O65" s="477"/>
      <c r="P65" s="477"/>
      <c r="Q65" s="596"/>
    </row>
    <row r="66" spans="1:17" s="465" customFormat="1" ht="15.75" customHeight="1">
      <c r="A66" s="361">
        <v>1</v>
      </c>
      <c r="B66" s="362" t="s">
        <v>15</v>
      </c>
      <c r="C66" s="365">
        <v>4864968</v>
      </c>
      <c r="D66" s="40" t="s">
        <v>12</v>
      </c>
      <c r="E66" s="41" t="s">
        <v>347</v>
      </c>
      <c r="F66" s="371">
        <v>-1000</v>
      </c>
      <c r="G66" s="341">
        <v>980680</v>
      </c>
      <c r="H66" s="342">
        <v>981173</v>
      </c>
      <c r="I66" s="342">
        <f>G66-H66</f>
        <v>-493</v>
      </c>
      <c r="J66" s="342">
        <f>$F66*I66</f>
        <v>493000</v>
      </c>
      <c r="K66" s="342">
        <f>J66/1000000</f>
        <v>0.493</v>
      </c>
      <c r="L66" s="341">
        <v>883080</v>
      </c>
      <c r="M66" s="342">
        <v>883123</v>
      </c>
      <c r="N66" s="342">
        <f>L66-M66</f>
        <v>-43</v>
      </c>
      <c r="O66" s="342">
        <f>$F66*N66</f>
        <v>43000</v>
      </c>
      <c r="P66" s="342">
        <f>O66/1000000</f>
        <v>0.043</v>
      </c>
      <c r="Q66" s="469"/>
    </row>
    <row r="67" spans="1:17" s="465" customFormat="1" ht="15.75" customHeight="1">
      <c r="A67" s="361">
        <v>2</v>
      </c>
      <c r="B67" s="362" t="s">
        <v>16</v>
      </c>
      <c r="C67" s="365">
        <v>5295149</v>
      </c>
      <c r="D67" s="40" t="s">
        <v>12</v>
      </c>
      <c r="E67" s="41" t="s">
        <v>347</v>
      </c>
      <c r="F67" s="371">
        <v>-1000</v>
      </c>
      <c r="G67" s="341">
        <v>999723</v>
      </c>
      <c r="H67" s="342">
        <v>999966</v>
      </c>
      <c r="I67" s="342">
        <f>G67-H67</f>
        <v>-243</v>
      </c>
      <c r="J67" s="342">
        <f>$F67*I67</f>
        <v>243000</v>
      </c>
      <c r="K67" s="342">
        <f>J67/1000000</f>
        <v>0.243</v>
      </c>
      <c r="L67" s="341">
        <v>974032</v>
      </c>
      <c r="M67" s="342">
        <v>974060</v>
      </c>
      <c r="N67" s="342">
        <f>L67-M67</f>
        <v>-28</v>
      </c>
      <c r="O67" s="342">
        <f>$F67*N67</f>
        <v>28000</v>
      </c>
      <c r="P67" s="342">
        <f>O67/1000000</f>
        <v>0.028</v>
      </c>
      <c r="Q67" s="469"/>
    </row>
    <row r="68" spans="1:17" s="465" customFormat="1" ht="15">
      <c r="A68" s="361">
        <v>3</v>
      </c>
      <c r="B68" s="362" t="s">
        <v>17</v>
      </c>
      <c r="C68" s="365">
        <v>5128436</v>
      </c>
      <c r="D68" s="40" t="s">
        <v>12</v>
      </c>
      <c r="E68" s="41" t="s">
        <v>347</v>
      </c>
      <c r="F68" s="371">
        <v>-1000</v>
      </c>
      <c r="G68" s="341">
        <v>979227</v>
      </c>
      <c r="H68" s="342">
        <v>979910</v>
      </c>
      <c r="I68" s="342">
        <f>G68-H68</f>
        <v>-683</v>
      </c>
      <c r="J68" s="342">
        <f>$F68*I68</f>
        <v>683000</v>
      </c>
      <c r="K68" s="342">
        <f>J68/1000000</f>
        <v>0.683</v>
      </c>
      <c r="L68" s="341">
        <v>948987</v>
      </c>
      <c r="M68" s="342">
        <v>949023</v>
      </c>
      <c r="N68" s="342">
        <f>L68-M68</f>
        <v>-36</v>
      </c>
      <c r="O68" s="342">
        <f>$F68*N68</f>
        <v>36000</v>
      </c>
      <c r="P68" s="342">
        <f>O68/1000000</f>
        <v>0.036</v>
      </c>
      <c r="Q68" s="466" t="s">
        <v>466</v>
      </c>
    </row>
    <row r="69" spans="1:17" s="465" customFormat="1" ht="15">
      <c r="A69" s="361">
        <v>4</v>
      </c>
      <c r="B69" s="362" t="s">
        <v>166</v>
      </c>
      <c r="C69" s="365">
        <v>5100231</v>
      </c>
      <c r="D69" s="40" t="s">
        <v>12</v>
      </c>
      <c r="E69" s="41" t="s">
        <v>347</v>
      </c>
      <c r="F69" s="371">
        <v>-2000</v>
      </c>
      <c r="G69" s="341">
        <v>995097</v>
      </c>
      <c r="H69" s="342">
        <v>995985</v>
      </c>
      <c r="I69" s="342">
        <f>G69-H69</f>
        <v>-888</v>
      </c>
      <c r="J69" s="342">
        <f>$F69*I69</f>
        <v>1776000</v>
      </c>
      <c r="K69" s="342">
        <f>J69/1000000</f>
        <v>1.776</v>
      </c>
      <c r="L69" s="341">
        <v>975389</v>
      </c>
      <c r="M69" s="342">
        <v>975410</v>
      </c>
      <c r="N69" s="342">
        <f>L69-M69</f>
        <v>-21</v>
      </c>
      <c r="O69" s="342">
        <f>$F69*N69</f>
        <v>42000</v>
      </c>
      <c r="P69" s="342">
        <f>O69/1000000</f>
        <v>0.042</v>
      </c>
      <c r="Q69" s="513"/>
    </row>
    <row r="70" spans="1:17" ht="15.75" customHeight="1">
      <c r="A70" s="361"/>
      <c r="B70" s="363" t="s">
        <v>127</v>
      </c>
      <c r="C70" s="365"/>
      <c r="D70" s="44"/>
      <c r="E70" s="44"/>
      <c r="F70" s="371"/>
      <c r="G70" s="341"/>
      <c r="H70" s="342"/>
      <c r="I70" s="486"/>
      <c r="J70" s="486"/>
      <c r="K70" s="486"/>
      <c r="L70" s="341"/>
      <c r="M70" s="486"/>
      <c r="N70" s="486"/>
      <c r="O70" s="486"/>
      <c r="P70" s="486"/>
      <c r="Q70" s="469"/>
    </row>
    <row r="71" spans="1:17" s="465" customFormat="1" ht="15.75" customHeight="1">
      <c r="A71" s="361">
        <v>5</v>
      </c>
      <c r="B71" s="362" t="s">
        <v>128</v>
      </c>
      <c r="C71" s="365">
        <v>4864978</v>
      </c>
      <c r="D71" s="40" t="s">
        <v>12</v>
      </c>
      <c r="E71" s="41" t="s">
        <v>347</v>
      </c>
      <c r="F71" s="371">
        <v>-1000</v>
      </c>
      <c r="G71" s="341">
        <v>997923</v>
      </c>
      <c r="H71" s="342">
        <v>997287</v>
      </c>
      <c r="I71" s="486">
        <f aca="true" t="shared" si="12" ref="I71:I76">G71-H71</f>
        <v>636</v>
      </c>
      <c r="J71" s="486">
        <f aca="true" t="shared" si="13" ref="J71:J76">$F71*I71</f>
        <v>-636000</v>
      </c>
      <c r="K71" s="486">
        <f aca="true" t="shared" si="14" ref="K71:K76">J71/1000000</f>
        <v>-0.636</v>
      </c>
      <c r="L71" s="341">
        <v>634</v>
      </c>
      <c r="M71" s="342">
        <v>634</v>
      </c>
      <c r="N71" s="486">
        <f aca="true" t="shared" si="15" ref="N71:N76">L71-M71</f>
        <v>0</v>
      </c>
      <c r="O71" s="486">
        <f aca="true" t="shared" si="16" ref="O71:O76">$F71*N71</f>
        <v>0</v>
      </c>
      <c r="P71" s="486">
        <f aca="true" t="shared" si="17" ref="P71:P76">O71/1000000</f>
        <v>0</v>
      </c>
      <c r="Q71" s="469"/>
    </row>
    <row r="72" spans="1:17" s="465" customFormat="1" ht="15.75" customHeight="1">
      <c r="A72" s="361">
        <v>6</v>
      </c>
      <c r="B72" s="362" t="s">
        <v>129</v>
      </c>
      <c r="C72" s="365">
        <v>5128449</v>
      </c>
      <c r="D72" s="40" t="s">
        <v>12</v>
      </c>
      <c r="E72" s="41" t="s">
        <v>347</v>
      </c>
      <c r="F72" s="371">
        <v>-1000</v>
      </c>
      <c r="G72" s="341">
        <v>994139</v>
      </c>
      <c r="H72" s="342">
        <v>993962</v>
      </c>
      <c r="I72" s="486">
        <f t="shared" si="12"/>
        <v>177</v>
      </c>
      <c r="J72" s="486">
        <f t="shared" si="13"/>
        <v>-177000</v>
      </c>
      <c r="K72" s="486">
        <f t="shared" si="14"/>
        <v>-0.177</v>
      </c>
      <c r="L72" s="341">
        <v>999967</v>
      </c>
      <c r="M72" s="342">
        <v>999971</v>
      </c>
      <c r="N72" s="486">
        <f t="shared" si="15"/>
        <v>-4</v>
      </c>
      <c r="O72" s="486">
        <f t="shared" si="16"/>
        <v>4000</v>
      </c>
      <c r="P72" s="486">
        <f t="shared" si="17"/>
        <v>0.004</v>
      </c>
      <c r="Q72" s="469"/>
    </row>
    <row r="73" spans="1:17" s="465" customFormat="1" ht="15.75" customHeight="1">
      <c r="A73" s="361">
        <v>7</v>
      </c>
      <c r="B73" s="362" t="s">
        <v>130</v>
      </c>
      <c r="C73" s="365">
        <v>4864914</v>
      </c>
      <c r="D73" s="40" t="s">
        <v>12</v>
      </c>
      <c r="E73" s="41" t="s">
        <v>347</v>
      </c>
      <c r="F73" s="371">
        <v>-1000</v>
      </c>
      <c r="G73" s="341">
        <v>8207</v>
      </c>
      <c r="H73" s="342">
        <v>8222</v>
      </c>
      <c r="I73" s="486">
        <f t="shared" si="12"/>
        <v>-15</v>
      </c>
      <c r="J73" s="486">
        <f t="shared" si="13"/>
        <v>15000</v>
      </c>
      <c r="K73" s="486">
        <f t="shared" si="14"/>
        <v>0.015</v>
      </c>
      <c r="L73" s="341">
        <v>983384</v>
      </c>
      <c r="M73" s="342">
        <v>983384</v>
      </c>
      <c r="N73" s="486">
        <f t="shared" si="15"/>
        <v>0</v>
      </c>
      <c r="O73" s="486">
        <f t="shared" si="16"/>
        <v>0</v>
      </c>
      <c r="P73" s="486">
        <f t="shared" si="17"/>
        <v>0</v>
      </c>
      <c r="Q73" s="469"/>
    </row>
    <row r="74" spans="1:17" s="465" customFormat="1" ht="15.75" customHeight="1">
      <c r="A74" s="361">
        <v>8</v>
      </c>
      <c r="B74" s="362" t="s">
        <v>131</v>
      </c>
      <c r="C74" s="365">
        <v>4865167</v>
      </c>
      <c r="D74" s="40" t="s">
        <v>12</v>
      </c>
      <c r="E74" s="41" t="s">
        <v>347</v>
      </c>
      <c r="F74" s="371">
        <v>-1000</v>
      </c>
      <c r="G74" s="341">
        <v>1655</v>
      </c>
      <c r="H74" s="277">
        <v>1655</v>
      </c>
      <c r="I74" s="486">
        <f t="shared" si="12"/>
        <v>0</v>
      </c>
      <c r="J74" s="486">
        <f t="shared" si="13"/>
        <v>0</v>
      </c>
      <c r="K74" s="486">
        <f t="shared" si="14"/>
        <v>0</v>
      </c>
      <c r="L74" s="341">
        <v>980809</v>
      </c>
      <c r="M74" s="342">
        <v>980809</v>
      </c>
      <c r="N74" s="486">
        <f t="shared" si="15"/>
        <v>0</v>
      </c>
      <c r="O74" s="486">
        <f t="shared" si="16"/>
        <v>0</v>
      </c>
      <c r="P74" s="486">
        <f t="shared" si="17"/>
        <v>0</v>
      </c>
      <c r="Q74" s="469"/>
    </row>
    <row r="75" spans="1:17" s="535" customFormat="1" ht="15">
      <c r="A75" s="579">
        <v>9</v>
      </c>
      <c r="B75" s="580" t="s">
        <v>132</v>
      </c>
      <c r="C75" s="581">
        <v>5295134</v>
      </c>
      <c r="D75" s="64" t="s">
        <v>12</v>
      </c>
      <c r="E75" s="65" t="s">
        <v>347</v>
      </c>
      <c r="F75" s="371">
        <v>-1000</v>
      </c>
      <c r="G75" s="341">
        <v>993165</v>
      </c>
      <c r="H75" s="342">
        <v>996417</v>
      </c>
      <c r="I75" s="486">
        <f t="shared" si="12"/>
        <v>-3252</v>
      </c>
      <c r="J75" s="486">
        <f t="shared" si="13"/>
        <v>3252000</v>
      </c>
      <c r="K75" s="486">
        <f t="shared" si="14"/>
        <v>3.252</v>
      </c>
      <c r="L75" s="341">
        <v>979033</v>
      </c>
      <c r="M75" s="342">
        <v>979033</v>
      </c>
      <c r="N75" s="486">
        <f t="shared" si="15"/>
        <v>0</v>
      </c>
      <c r="O75" s="486">
        <f t="shared" si="16"/>
        <v>0</v>
      </c>
      <c r="P75" s="486">
        <f t="shared" si="17"/>
        <v>0</v>
      </c>
      <c r="Q75" s="582"/>
    </row>
    <row r="76" spans="1:17" s="465" customFormat="1" ht="15.75" customHeight="1">
      <c r="A76" s="361">
        <v>10</v>
      </c>
      <c r="B76" s="362" t="s">
        <v>133</v>
      </c>
      <c r="C76" s="365">
        <v>5295135</v>
      </c>
      <c r="D76" s="40" t="s">
        <v>12</v>
      </c>
      <c r="E76" s="41" t="s">
        <v>347</v>
      </c>
      <c r="F76" s="371">
        <v>-1000</v>
      </c>
      <c r="G76" s="341">
        <v>990013</v>
      </c>
      <c r="H76" s="342">
        <v>991034</v>
      </c>
      <c r="I76" s="342">
        <f t="shared" si="12"/>
        <v>-1021</v>
      </c>
      <c r="J76" s="342">
        <f t="shared" si="13"/>
        <v>1021000</v>
      </c>
      <c r="K76" s="342">
        <f t="shared" si="14"/>
        <v>1.021</v>
      </c>
      <c r="L76" s="341">
        <v>996316</v>
      </c>
      <c r="M76" s="342">
        <v>996316</v>
      </c>
      <c r="N76" s="342">
        <f t="shared" si="15"/>
        <v>0</v>
      </c>
      <c r="O76" s="342">
        <f t="shared" si="16"/>
        <v>0</v>
      </c>
      <c r="P76" s="342">
        <f t="shared" si="17"/>
        <v>0</v>
      </c>
      <c r="Q76" s="513"/>
    </row>
    <row r="77" spans="1:17" s="465" customFormat="1" ht="15.75" customHeight="1">
      <c r="A77" s="361"/>
      <c r="B77" s="364" t="s">
        <v>134</v>
      </c>
      <c r="C77" s="365"/>
      <c r="D77" s="40"/>
      <c r="E77" s="40"/>
      <c r="F77" s="371"/>
      <c r="G77" s="341"/>
      <c r="H77" s="342"/>
      <c r="I77" s="486"/>
      <c r="J77" s="486"/>
      <c r="K77" s="486"/>
      <c r="L77" s="341"/>
      <c r="M77" s="486"/>
      <c r="N77" s="486"/>
      <c r="O77" s="486"/>
      <c r="P77" s="486"/>
      <c r="Q77" s="469"/>
    </row>
    <row r="78" spans="1:17" s="465" customFormat="1" ht="15.75" customHeight="1">
      <c r="A78" s="361">
        <v>11</v>
      </c>
      <c r="B78" s="362" t="s">
        <v>135</v>
      </c>
      <c r="C78" s="365">
        <v>5100229</v>
      </c>
      <c r="D78" s="40" t="s">
        <v>12</v>
      </c>
      <c r="E78" s="41" t="s">
        <v>347</v>
      </c>
      <c r="F78" s="371">
        <v>-1000</v>
      </c>
      <c r="G78" s="341">
        <v>980523</v>
      </c>
      <c r="H78" s="342">
        <v>980922</v>
      </c>
      <c r="I78" s="486">
        <f>G78-H78</f>
        <v>-399</v>
      </c>
      <c r="J78" s="486">
        <f>$F78*I78</f>
        <v>399000</v>
      </c>
      <c r="K78" s="486">
        <f>J78/1000000</f>
        <v>0.399</v>
      </c>
      <c r="L78" s="341">
        <v>968542</v>
      </c>
      <c r="M78" s="342">
        <v>968542</v>
      </c>
      <c r="N78" s="486">
        <f>L78-M78</f>
        <v>0</v>
      </c>
      <c r="O78" s="486">
        <f>$F78*N78</f>
        <v>0</v>
      </c>
      <c r="P78" s="486">
        <f>O78/1000000</f>
        <v>0</v>
      </c>
      <c r="Q78" s="469"/>
    </row>
    <row r="79" spans="1:17" s="465" customFormat="1" ht="15.75" customHeight="1">
      <c r="A79" s="361">
        <v>12</v>
      </c>
      <c r="B79" s="362" t="s">
        <v>136</v>
      </c>
      <c r="C79" s="365">
        <v>4864917</v>
      </c>
      <c r="D79" s="40" t="s">
        <v>12</v>
      </c>
      <c r="E79" s="41" t="s">
        <v>347</v>
      </c>
      <c r="F79" s="371">
        <v>-1000</v>
      </c>
      <c r="G79" s="341">
        <v>959403</v>
      </c>
      <c r="H79" s="342">
        <v>959669</v>
      </c>
      <c r="I79" s="486">
        <f>G79-H79</f>
        <v>-266</v>
      </c>
      <c r="J79" s="486">
        <f>$F79*I79</f>
        <v>266000</v>
      </c>
      <c r="K79" s="486">
        <f>J79/1000000</f>
        <v>0.266</v>
      </c>
      <c r="L79" s="341">
        <v>833422</v>
      </c>
      <c r="M79" s="342">
        <v>833466</v>
      </c>
      <c r="N79" s="486">
        <f>L79-M79</f>
        <v>-44</v>
      </c>
      <c r="O79" s="486">
        <f>$F79*N79</f>
        <v>44000</v>
      </c>
      <c r="P79" s="486">
        <f>O79/1000000</f>
        <v>0.044</v>
      </c>
      <c r="Q79" s="469"/>
    </row>
    <row r="80" spans="1:17" s="465" customFormat="1" ht="15.75" customHeight="1">
      <c r="A80" s="361"/>
      <c r="B80" s="363" t="s">
        <v>137</v>
      </c>
      <c r="C80" s="365"/>
      <c r="D80" s="44"/>
      <c r="E80" s="44"/>
      <c r="F80" s="371"/>
      <c r="G80" s="341"/>
      <c r="H80" s="342"/>
      <c r="I80" s="486"/>
      <c r="J80" s="486"/>
      <c r="K80" s="486"/>
      <c r="L80" s="341"/>
      <c r="M80" s="486"/>
      <c r="N80" s="486"/>
      <c r="O80" s="486"/>
      <c r="P80" s="486"/>
      <c r="Q80" s="469"/>
    </row>
    <row r="81" spans="1:17" s="465" customFormat="1" ht="19.5" customHeight="1">
      <c r="A81" s="361">
        <v>13</v>
      </c>
      <c r="B81" s="362" t="s">
        <v>138</v>
      </c>
      <c r="C81" s="365">
        <v>4865053</v>
      </c>
      <c r="D81" s="40" t="s">
        <v>12</v>
      </c>
      <c r="E81" s="41" t="s">
        <v>347</v>
      </c>
      <c r="F81" s="371">
        <v>-1000</v>
      </c>
      <c r="G81" s="341">
        <v>15522</v>
      </c>
      <c r="H81" s="342">
        <v>15199</v>
      </c>
      <c r="I81" s="486">
        <f>G81-H81</f>
        <v>323</v>
      </c>
      <c r="J81" s="486">
        <f>$F81*I81</f>
        <v>-323000</v>
      </c>
      <c r="K81" s="486">
        <f>J81/1000000</f>
        <v>-0.323</v>
      </c>
      <c r="L81" s="341">
        <v>33780</v>
      </c>
      <c r="M81" s="342">
        <v>33776</v>
      </c>
      <c r="N81" s="486">
        <f>L81-M81</f>
        <v>4</v>
      </c>
      <c r="O81" s="486">
        <f>$F81*N81</f>
        <v>-4000</v>
      </c>
      <c r="P81" s="486">
        <f>O81/1000000</f>
        <v>-0.004</v>
      </c>
      <c r="Q81" s="480"/>
    </row>
    <row r="82" spans="1:17" s="465" customFormat="1" ht="19.5" customHeight="1">
      <c r="A82" s="361">
        <v>14</v>
      </c>
      <c r="B82" s="362" t="s">
        <v>139</v>
      </c>
      <c r="C82" s="365">
        <v>5128445</v>
      </c>
      <c r="D82" s="40" t="s">
        <v>12</v>
      </c>
      <c r="E82" s="41" t="s">
        <v>347</v>
      </c>
      <c r="F82" s="371">
        <v>-1000</v>
      </c>
      <c r="G82" s="341">
        <v>1189</v>
      </c>
      <c r="H82" s="342">
        <v>707</v>
      </c>
      <c r="I82" s="342">
        <f>G82-H82</f>
        <v>482</v>
      </c>
      <c r="J82" s="342">
        <f>$F82*I82</f>
        <v>-482000</v>
      </c>
      <c r="K82" s="342">
        <f>J82/1000000</f>
        <v>-0.482</v>
      </c>
      <c r="L82" s="341">
        <v>999778</v>
      </c>
      <c r="M82" s="342">
        <v>999772</v>
      </c>
      <c r="N82" s="342">
        <f>L82-M82</f>
        <v>6</v>
      </c>
      <c r="O82" s="342">
        <f>$F82*N82</f>
        <v>-6000</v>
      </c>
      <c r="P82" s="342">
        <f>O82/1000000</f>
        <v>-0.006</v>
      </c>
      <c r="Q82" s="765" t="s">
        <v>466</v>
      </c>
    </row>
    <row r="83" spans="1:17" s="465" customFormat="1" ht="19.5" customHeight="1">
      <c r="A83" s="361">
        <v>15</v>
      </c>
      <c r="B83" s="362" t="s">
        <v>413</v>
      </c>
      <c r="C83" s="365">
        <v>5295165</v>
      </c>
      <c r="D83" s="40" t="s">
        <v>12</v>
      </c>
      <c r="E83" s="41" t="s">
        <v>347</v>
      </c>
      <c r="F83" s="371">
        <v>-1000</v>
      </c>
      <c r="G83" s="341">
        <v>971263</v>
      </c>
      <c r="H83" s="342">
        <v>972233</v>
      </c>
      <c r="I83" s="342">
        <f>G83-H83</f>
        <v>-970</v>
      </c>
      <c r="J83" s="342">
        <f>$F83*I83</f>
        <v>970000</v>
      </c>
      <c r="K83" s="342">
        <f>J83/1000000</f>
        <v>0.97</v>
      </c>
      <c r="L83" s="341">
        <v>920013</v>
      </c>
      <c r="M83" s="342">
        <v>920017</v>
      </c>
      <c r="N83" s="342">
        <f>L83-M83</f>
        <v>-4</v>
      </c>
      <c r="O83" s="342">
        <f>$F83*N83</f>
        <v>4000</v>
      </c>
      <c r="P83" s="342">
        <f>O83/1000000</f>
        <v>0.004</v>
      </c>
      <c r="Q83" s="480"/>
    </row>
    <row r="84" spans="1:17" ht="14.25" customHeight="1">
      <c r="A84" s="361"/>
      <c r="B84" s="364" t="s">
        <v>144</v>
      </c>
      <c r="C84" s="365"/>
      <c r="D84" s="40"/>
      <c r="E84" s="40"/>
      <c r="F84" s="371"/>
      <c r="G84" s="392"/>
      <c r="H84" s="342"/>
      <c r="I84" s="342"/>
      <c r="J84" s="342"/>
      <c r="K84" s="342"/>
      <c r="L84" s="392"/>
      <c r="M84" s="342"/>
      <c r="N84" s="342"/>
      <c r="O84" s="342"/>
      <c r="P84" s="342"/>
      <c r="Q84" s="469"/>
    </row>
    <row r="85" spans="1:17" s="465" customFormat="1" ht="15.75" thickBot="1">
      <c r="A85" s="529">
        <v>16</v>
      </c>
      <c r="B85" s="530" t="s">
        <v>145</v>
      </c>
      <c r="C85" s="366">
        <v>4865087</v>
      </c>
      <c r="D85" s="90" t="s">
        <v>12</v>
      </c>
      <c r="E85" s="525" t="s">
        <v>347</v>
      </c>
      <c r="F85" s="366">
        <v>100</v>
      </c>
      <c r="G85" s="467">
        <v>0</v>
      </c>
      <c r="H85" s="468">
        <v>0</v>
      </c>
      <c r="I85" s="468">
        <f>G85-H85</f>
        <v>0</v>
      </c>
      <c r="J85" s="468">
        <f>$F85*I85</f>
        <v>0</v>
      </c>
      <c r="K85" s="468">
        <f>J85/1000000</f>
        <v>0</v>
      </c>
      <c r="L85" s="467">
        <v>0</v>
      </c>
      <c r="M85" s="468">
        <v>0</v>
      </c>
      <c r="N85" s="468">
        <f>L85-M85</f>
        <v>0</v>
      </c>
      <c r="O85" s="468">
        <f>$F85*N85</f>
        <v>0</v>
      </c>
      <c r="P85" s="468">
        <f>O85/1000000</f>
        <v>0</v>
      </c>
      <c r="Q85" s="531"/>
    </row>
    <row r="86" spans="1:17" ht="18.75" thickTop="1">
      <c r="A86" s="465"/>
      <c r="B86" s="303" t="s">
        <v>249</v>
      </c>
      <c r="C86" s="465"/>
      <c r="D86" s="465"/>
      <c r="E86" s="465"/>
      <c r="F86" s="642"/>
      <c r="G86" s="465"/>
      <c r="H86" s="465"/>
      <c r="I86" s="597"/>
      <c r="J86" s="597"/>
      <c r="K86" s="157">
        <f>SUM(K66:K84)</f>
        <v>7.499999999999999</v>
      </c>
      <c r="L86" s="515"/>
      <c r="M86" s="465"/>
      <c r="N86" s="597"/>
      <c r="O86" s="597"/>
      <c r="P86" s="157">
        <f>SUM(P66:P84)</f>
        <v>0.191</v>
      </c>
      <c r="Q86" s="465"/>
    </row>
    <row r="87" spans="2:16" ht="18">
      <c r="B87" s="303"/>
      <c r="F87" s="201"/>
      <c r="I87" s="17"/>
      <c r="J87" s="17"/>
      <c r="K87" s="20"/>
      <c r="L87" s="18"/>
      <c r="N87" s="17"/>
      <c r="O87" s="17"/>
      <c r="P87" s="305"/>
    </row>
    <row r="88" spans="2:16" ht="18">
      <c r="B88" s="303" t="s">
        <v>147</v>
      </c>
      <c r="F88" s="201"/>
      <c r="I88" s="17"/>
      <c r="J88" s="17"/>
      <c r="K88" s="358">
        <f>SUM(K86:K87)</f>
        <v>7.499999999999999</v>
      </c>
      <c r="L88" s="18"/>
      <c r="N88" s="17"/>
      <c r="O88" s="17"/>
      <c r="P88" s="358">
        <f>SUM(P86:P87)</f>
        <v>0.191</v>
      </c>
    </row>
    <row r="89" spans="6:16" ht="15">
      <c r="F89" s="201"/>
      <c r="I89" s="17"/>
      <c r="J89" s="17"/>
      <c r="K89" s="20"/>
      <c r="L89" s="18"/>
      <c r="N89" s="17"/>
      <c r="O89" s="17"/>
      <c r="P89" s="20"/>
    </row>
    <row r="90" spans="6:16" ht="15">
      <c r="F90" s="201"/>
      <c r="I90" s="17"/>
      <c r="J90" s="17"/>
      <c r="K90" s="20"/>
      <c r="L90" s="18"/>
      <c r="N90" s="17"/>
      <c r="O90" s="17"/>
      <c r="P90" s="20"/>
    </row>
    <row r="91" spans="6:18" ht="15">
      <c r="F91" s="201"/>
      <c r="I91" s="17"/>
      <c r="J91" s="17"/>
      <c r="K91" s="20"/>
      <c r="L91" s="18"/>
      <c r="N91" s="17"/>
      <c r="O91" s="17"/>
      <c r="P91" s="20"/>
      <c r="Q91" s="256" t="str">
        <f>NDPL!Q1</f>
        <v>NOVEMBER-2016</v>
      </c>
      <c r="R91" s="256"/>
    </row>
    <row r="92" spans="1:16" ht="18.75" thickBot="1">
      <c r="A92" s="316" t="s">
        <v>248</v>
      </c>
      <c r="F92" s="201"/>
      <c r="G92" s="6"/>
      <c r="H92" s="6"/>
      <c r="I92" s="48" t="s">
        <v>7</v>
      </c>
      <c r="J92" s="18"/>
      <c r="K92" s="18"/>
      <c r="L92" s="18"/>
      <c r="M92" s="18"/>
      <c r="N92" s="48" t="s">
        <v>399</v>
      </c>
      <c r="O92" s="18"/>
      <c r="P92" s="18"/>
    </row>
    <row r="93" spans="1:17" ht="48" customHeight="1" thickBot="1" thickTop="1">
      <c r="A93" s="35" t="s">
        <v>8</v>
      </c>
      <c r="B93" s="32" t="s">
        <v>9</v>
      </c>
      <c r="C93" s="33" t="s">
        <v>1</v>
      </c>
      <c r="D93" s="33" t="s">
        <v>2</v>
      </c>
      <c r="E93" s="33" t="s">
        <v>3</v>
      </c>
      <c r="F93" s="33" t="s">
        <v>10</v>
      </c>
      <c r="G93" s="35" t="str">
        <f>NDPL!G5</f>
        <v>FINAL READING 01/12/2016</v>
      </c>
      <c r="H93" s="33" t="str">
        <f>NDPL!H5</f>
        <v>INTIAL READING 01/11/2016</v>
      </c>
      <c r="I93" s="33" t="s">
        <v>4</v>
      </c>
      <c r="J93" s="33" t="s">
        <v>5</v>
      </c>
      <c r="K93" s="33" t="s">
        <v>6</v>
      </c>
      <c r="L93" s="35" t="str">
        <f>NDPL!G5</f>
        <v>FINAL READING 01/12/2016</v>
      </c>
      <c r="M93" s="33" t="str">
        <f>NDPL!H5</f>
        <v>INTIAL READING 01/11/2016</v>
      </c>
      <c r="N93" s="33" t="s">
        <v>4</v>
      </c>
      <c r="O93" s="33" t="s">
        <v>5</v>
      </c>
      <c r="P93" s="33" t="s">
        <v>6</v>
      </c>
      <c r="Q93" s="34" t="s">
        <v>310</v>
      </c>
    </row>
    <row r="94" spans="1:16" ht="17.25" thickBot="1" thickTop="1">
      <c r="A94" s="5"/>
      <c r="B94" s="43"/>
      <c r="C94" s="4"/>
      <c r="D94" s="4"/>
      <c r="E94" s="4"/>
      <c r="F94" s="330"/>
      <c r="G94" s="4"/>
      <c r="H94" s="4"/>
      <c r="I94" s="4"/>
      <c r="J94" s="4"/>
      <c r="K94" s="4"/>
      <c r="L94" s="19"/>
      <c r="M94" s="4"/>
      <c r="N94" s="4"/>
      <c r="O94" s="4"/>
      <c r="P94" s="4"/>
    </row>
    <row r="95" spans="1:17" ht="15.75" customHeight="1" thickTop="1">
      <c r="A95" s="359"/>
      <c r="B95" s="368" t="s">
        <v>32</v>
      </c>
      <c r="C95" s="369"/>
      <c r="D95" s="83"/>
      <c r="E95" s="91"/>
      <c r="F95" s="331"/>
      <c r="G95" s="31"/>
      <c r="H95" s="24"/>
      <c r="I95" s="25"/>
      <c r="J95" s="25"/>
      <c r="K95" s="25"/>
      <c r="L95" s="23"/>
      <c r="M95" s="24"/>
      <c r="N95" s="25"/>
      <c r="O95" s="25"/>
      <c r="P95" s="25"/>
      <c r="Q95" s="153"/>
    </row>
    <row r="96" spans="1:17" s="465" customFormat="1" ht="15.75" customHeight="1">
      <c r="A96" s="361">
        <v>1</v>
      </c>
      <c r="B96" s="362" t="s">
        <v>33</v>
      </c>
      <c r="C96" s="365">
        <v>4902506</v>
      </c>
      <c r="D96" s="473" t="s">
        <v>12</v>
      </c>
      <c r="E96" s="474" t="s">
        <v>347</v>
      </c>
      <c r="F96" s="371">
        <v>-400</v>
      </c>
      <c r="G96" s="276">
        <v>1061</v>
      </c>
      <c r="H96" s="277">
        <v>698</v>
      </c>
      <c r="I96" s="277">
        <f>G96-H96</f>
        <v>363</v>
      </c>
      <c r="J96" s="277">
        <f>$F96*I96</f>
        <v>-145200</v>
      </c>
      <c r="K96" s="277">
        <f>J96/1000000</f>
        <v>-0.1452</v>
      </c>
      <c r="L96" s="276">
        <v>999053</v>
      </c>
      <c r="M96" s="277">
        <v>999053</v>
      </c>
      <c r="N96" s="277">
        <f>L96-M96</f>
        <v>0</v>
      </c>
      <c r="O96" s="277">
        <f>$F96*N96</f>
        <v>0</v>
      </c>
      <c r="P96" s="277">
        <f>O96/1000000</f>
        <v>0</v>
      </c>
      <c r="Q96" s="506"/>
    </row>
    <row r="97" spans="1:17" s="465" customFormat="1" ht="15.75" customHeight="1">
      <c r="A97" s="361"/>
      <c r="B97" s="362"/>
      <c r="C97" s="365"/>
      <c r="D97" s="473"/>
      <c r="E97" s="474"/>
      <c r="F97" s="371"/>
      <c r="G97" s="276"/>
      <c r="H97" s="277"/>
      <c r="I97" s="277"/>
      <c r="J97" s="277"/>
      <c r="K97" s="277">
        <v>0.1674</v>
      </c>
      <c r="L97" s="276"/>
      <c r="M97" s="277"/>
      <c r="N97" s="277"/>
      <c r="O97" s="277"/>
      <c r="P97" s="277">
        <v>-0.0132</v>
      </c>
      <c r="Q97" s="506" t="s">
        <v>473</v>
      </c>
    </row>
    <row r="98" spans="1:17" ht="15.75" customHeight="1">
      <c r="A98" s="361">
        <v>2</v>
      </c>
      <c r="B98" s="362" t="s">
        <v>34</v>
      </c>
      <c r="C98" s="365">
        <v>5128405</v>
      </c>
      <c r="D98" s="40" t="s">
        <v>12</v>
      </c>
      <c r="E98" s="41" t="s">
        <v>347</v>
      </c>
      <c r="F98" s="371">
        <v>-500</v>
      </c>
      <c r="G98" s="339">
        <v>5664</v>
      </c>
      <c r="H98" s="340">
        <v>5502</v>
      </c>
      <c r="I98" s="277">
        <f aca="true" t="shared" si="18" ref="I98:I103">G98-H98</f>
        <v>162</v>
      </c>
      <c r="J98" s="277">
        <f aca="true" t="shared" si="19" ref="J98:J106">$F98*I98</f>
        <v>-81000</v>
      </c>
      <c r="K98" s="277">
        <f aca="true" t="shared" si="20" ref="K98:K106">J98/1000000</f>
        <v>-0.081</v>
      </c>
      <c r="L98" s="339">
        <v>2307</v>
      </c>
      <c r="M98" s="340">
        <v>2305</v>
      </c>
      <c r="N98" s="340">
        <f aca="true" t="shared" si="21" ref="N98:N103">L98-M98</f>
        <v>2</v>
      </c>
      <c r="O98" s="340">
        <f aca="true" t="shared" si="22" ref="O98:O106">$F98*N98</f>
        <v>-1000</v>
      </c>
      <c r="P98" s="340">
        <f aca="true" t="shared" si="23" ref="P98:P106">O98/1000000</f>
        <v>-0.001</v>
      </c>
      <c r="Q98" s="154"/>
    </row>
    <row r="99" spans="1:17" ht="15.75" customHeight="1">
      <c r="A99" s="361"/>
      <c r="B99" s="364" t="s">
        <v>378</v>
      </c>
      <c r="C99" s="365"/>
      <c r="D99" s="40"/>
      <c r="E99" s="41"/>
      <c r="F99" s="371"/>
      <c r="G99" s="393"/>
      <c r="H99" s="389"/>
      <c r="I99" s="389"/>
      <c r="J99" s="389"/>
      <c r="K99" s="389"/>
      <c r="L99" s="339"/>
      <c r="M99" s="340"/>
      <c r="N99" s="340"/>
      <c r="O99" s="340"/>
      <c r="P99" s="340"/>
      <c r="Q99" s="154"/>
    </row>
    <row r="100" spans="1:17" s="465" customFormat="1" ht="15">
      <c r="A100" s="361">
        <v>3</v>
      </c>
      <c r="B100" s="327" t="s">
        <v>111</v>
      </c>
      <c r="C100" s="365">
        <v>4865136</v>
      </c>
      <c r="D100" s="44" t="s">
        <v>12</v>
      </c>
      <c r="E100" s="41" t="s">
        <v>347</v>
      </c>
      <c r="F100" s="371">
        <v>-200</v>
      </c>
      <c r="G100" s="341">
        <v>54790</v>
      </c>
      <c r="H100" s="342">
        <v>54692</v>
      </c>
      <c r="I100" s="277">
        <f>G100-H100</f>
        <v>98</v>
      </c>
      <c r="J100" s="277">
        <f t="shared" si="19"/>
        <v>-19600</v>
      </c>
      <c r="K100" s="277">
        <f t="shared" si="20"/>
        <v>-0.0196</v>
      </c>
      <c r="L100" s="341">
        <v>85481</v>
      </c>
      <c r="M100" s="342">
        <v>85479</v>
      </c>
      <c r="N100" s="342">
        <f>L100-M100</f>
        <v>2</v>
      </c>
      <c r="O100" s="342">
        <f t="shared" si="22"/>
        <v>-400</v>
      </c>
      <c r="P100" s="342">
        <f t="shared" si="23"/>
        <v>-0.0004</v>
      </c>
      <c r="Q100" s="507"/>
    </row>
    <row r="101" spans="1:17" s="465" customFormat="1" ht="15.75" customHeight="1">
      <c r="A101" s="361">
        <v>4</v>
      </c>
      <c r="B101" s="362" t="s">
        <v>112</v>
      </c>
      <c r="C101" s="365">
        <v>4865137</v>
      </c>
      <c r="D101" s="40" t="s">
        <v>12</v>
      </c>
      <c r="E101" s="41" t="s">
        <v>347</v>
      </c>
      <c r="F101" s="371">
        <v>-100</v>
      </c>
      <c r="G101" s="341">
        <v>71835</v>
      </c>
      <c r="H101" s="342">
        <v>72269</v>
      </c>
      <c r="I101" s="277">
        <f t="shared" si="18"/>
        <v>-434</v>
      </c>
      <c r="J101" s="277">
        <f t="shared" si="19"/>
        <v>43400</v>
      </c>
      <c r="K101" s="277">
        <f t="shared" si="20"/>
        <v>0.0434</v>
      </c>
      <c r="L101" s="341">
        <v>139301</v>
      </c>
      <c r="M101" s="342">
        <v>139310</v>
      </c>
      <c r="N101" s="342">
        <f t="shared" si="21"/>
        <v>-9</v>
      </c>
      <c r="O101" s="342">
        <f t="shared" si="22"/>
        <v>900</v>
      </c>
      <c r="P101" s="342">
        <f t="shared" si="23"/>
        <v>0.0009</v>
      </c>
      <c r="Q101" s="469"/>
    </row>
    <row r="102" spans="1:17" s="465" customFormat="1" ht="15">
      <c r="A102" s="361">
        <v>5</v>
      </c>
      <c r="B102" s="362" t="s">
        <v>113</v>
      </c>
      <c r="C102" s="365">
        <v>4865138</v>
      </c>
      <c r="D102" s="40" t="s">
        <v>12</v>
      </c>
      <c r="E102" s="41" t="s">
        <v>347</v>
      </c>
      <c r="F102" s="371">
        <v>-200</v>
      </c>
      <c r="G102" s="341">
        <v>975801</v>
      </c>
      <c r="H102" s="342">
        <v>976547</v>
      </c>
      <c r="I102" s="277">
        <f>G102-H102</f>
        <v>-746</v>
      </c>
      <c r="J102" s="277">
        <f t="shared" si="19"/>
        <v>149200</v>
      </c>
      <c r="K102" s="277">
        <f t="shared" si="20"/>
        <v>0.1492</v>
      </c>
      <c r="L102" s="341">
        <v>996535</v>
      </c>
      <c r="M102" s="342">
        <v>996542</v>
      </c>
      <c r="N102" s="342">
        <f>L102-M102</f>
        <v>-7</v>
      </c>
      <c r="O102" s="342">
        <f t="shared" si="22"/>
        <v>1400</v>
      </c>
      <c r="P102" s="342">
        <f t="shared" si="23"/>
        <v>0.0014</v>
      </c>
      <c r="Q102" s="508"/>
    </row>
    <row r="103" spans="1:17" s="465" customFormat="1" ht="15">
      <c r="A103" s="361">
        <v>6</v>
      </c>
      <c r="B103" s="362" t="s">
        <v>114</v>
      </c>
      <c r="C103" s="365">
        <v>5295200</v>
      </c>
      <c r="D103" s="40" t="s">
        <v>12</v>
      </c>
      <c r="E103" s="41" t="s">
        <v>347</v>
      </c>
      <c r="F103" s="371">
        <v>-200</v>
      </c>
      <c r="G103" s="341">
        <v>3120</v>
      </c>
      <c r="H103" s="342">
        <v>1142</v>
      </c>
      <c r="I103" s="277">
        <f t="shared" si="18"/>
        <v>1978</v>
      </c>
      <c r="J103" s="277">
        <f t="shared" si="19"/>
        <v>-395600</v>
      </c>
      <c r="K103" s="277">
        <f t="shared" si="20"/>
        <v>-0.3956</v>
      </c>
      <c r="L103" s="341">
        <v>800</v>
      </c>
      <c r="M103" s="342">
        <v>729</v>
      </c>
      <c r="N103" s="342">
        <f t="shared" si="21"/>
        <v>71</v>
      </c>
      <c r="O103" s="342">
        <f t="shared" si="22"/>
        <v>-14200</v>
      </c>
      <c r="P103" s="342">
        <f t="shared" si="23"/>
        <v>-0.0142</v>
      </c>
      <c r="Q103" s="761"/>
    </row>
    <row r="104" spans="1:17" s="465" customFormat="1" ht="15">
      <c r="A104" s="361">
        <v>7</v>
      </c>
      <c r="B104" s="362" t="s">
        <v>115</v>
      </c>
      <c r="C104" s="365">
        <v>4865050</v>
      </c>
      <c r="D104" s="40" t="s">
        <v>12</v>
      </c>
      <c r="E104" s="41" t="s">
        <v>347</v>
      </c>
      <c r="F104" s="371">
        <v>-800</v>
      </c>
      <c r="G104" s="341">
        <v>15512</v>
      </c>
      <c r="H104" s="342">
        <v>14952</v>
      </c>
      <c r="I104" s="277">
        <f aca="true" t="shared" si="24" ref="I104:I109">G104-H104</f>
        <v>560</v>
      </c>
      <c r="J104" s="277">
        <f t="shared" si="19"/>
        <v>-448000</v>
      </c>
      <c r="K104" s="277">
        <f t="shared" si="20"/>
        <v>-0.448</v>
      </c>
      <c r="L104" s="341">
        <v>10514</v>
      </c>
      <c r="M104" s="342">
        <v>10513</v>
      </c>
      <c r="N104" s="342">
        <f aca="true" t="shared" si="25" ref="N104:N109">L104-M104</f>
        <v>1</v>
      </c>
      <c r="O104" s="342">
        <f t="shared" si="22"/>
        <v>-800</v>
      </c>
      <c r="P104" s="342">
        <f t="shared" si="23"/>
        <v>-0.0008</v>
      </c>
      <c r="Q104" s="480"/>
    </row>
    <row r="105" spans="1:17" s="465" customFormat="1" ht="15.75" customHeight="1">
      <c r="A105" s="361">
        <v>8</v>
      </c>
      <c r="B105" s="362" t="s">
        <v>374</v>
      </c>
      <c r="C105" s="365">
        <v>4864949</v>
      </c>
      <c r="D105" s="40" t="s">
        <v>12</v>
      </c>
      <c r="E105" s="41" t="s">
        <v>347</v>
      </c>
      <c r="F105" s="371">
        <v>-2000</v>
      </c>
      <c r="G105" s="341">
        <v>14429</v>
      </c>
      <c r="H105" s="342">
        <v>14268</v>
      </c>
      <c r="I105" s="277">
        <f t="shared" si="24"/>
        <v>161</v>
      </c>
      <c r="J105" s="277">
        <f t="shared" si="19"/>
        <v>-322000</v>
      </c>
      <c r="K105" s="277">
        <f t="shared" si="20"/>
        <v>-0.322</v>
      </c>
      <c r="L105" s="341">
        <v>3801</v>
      </c>
      <c r="M105" s="342">
        <v>3801</v>
      </c>
      <c r="N105" s="342">
        <f t="shared" si="25"/>
        <v>0</v>
      </c>
      <c r="O105" s="342">
        <f t="shared" si="22"/>
        <v>0</v>
      </c>
      <c r="P105" s="342">
        <f t="shared" si="23"/>
        <v>0</v>
      </c>
      <c r="Q105" s="507"/>
    </row>
    <row r="106" spans="1:17" s="465" customFormat="1" ht="15.75" customHeight="1">
      <c r="A106" s="361">
        <v>9</v>
      </c>
      <c r="B106" s="362" t="s">
        <v>396</v>
      </c>
      <c r="C106" s="365">
        <v>5128434</v>
      </c>
      <c r="D106" s="40" t="s">
        <v>12</v>
      </c>
      <c r="E106" s="41" t="s">
        <v>347</v>
      </c>
      <c r="F106" s="371">
        <v>-800</v>
      </c>
      <c r="G106" s="341">
        <v>976714</v>
      </c>
      <c r="H106" s="342">
        <v>977396</v>
      </c>
      <c r="I106" s="277">
        <f t="shared" si="24"/>
        <v>-682</v>
      </c>
      <c r="J106" s="277">
        <f t="shared" si="19"/>
        <v>545600</v>
      </c>
      <c r="K106" s="277">
        <f t="shared" si="20"/>
        <v>0.5456</v>
      </c>
      <c r="L106" s="341">
        <v>988212</v>
      </c>
      <c r="M106" s="342">
        <v>988212</v>
      </c>
      <c r="N106" s="342">
        <f t="shared" si="25"/>
        <v>0</v>
      </c>
      <c r="O106" s="342">
        <f t="shared" si="22"/>
        <v>0</v>
      </c>
      <c r="P106" s="342">
        <f t="shared" si="23"/>
        <v>0</v>
      </c>
      <c r="Q106" s="469"/>
    </row>
    <row r="107" spans="1:17" s="465" customFormat="1" ht="15.75" customHeight="1">
      <c r="A107" s="361">
        <v>10</v>
      </c>
      <c r="B107" s="362" t="s">
        <v>395</v>
      </c>
      <c r="C107" s="365">
        <v>4864998</v>
      </c>
      <c r="D107" s="40" t="s">
        <v>12</v>
      </c>
      <c r="E107" s="41" t="s">
        <v>347</v>
      </c>
      <c r="F107" s="371">
        <v>-800</v>
      </c>
      <c r="G107" s="341">
        <v>993336</v>
      </c>
      <c r="H107" s="342">
        <v>996434</v>
      </c>
      <c r="I107" s="277">
        <f>G107-H107</f>
        <v>-3098</v>
      </c>
      <c r="J107" s="277">
        <f>$F107*I107</f>
        <v>2478400</v>
      </c>
      <c r="K107" s="277">
        <f>J107/1000000</f>
        <v>2.4784</v>
      </c>
      <c r="L107" s="341">
        <v>993857</v>
      </c>
      <c r="M107" s="342">
        <v>993858</v>
      </c>
      <c r="N107" s="342">
        <f>L107-M107</f>
        <v>-1</v>
      </c>
      <c r="O107" s="342">
        <f>$F107*N107</f>
        <v>800</v>
      </c>
      <c r="P107" s="342">
        <f>O107/1000000</f>
        <v>0.0008</v>
      </c>
      <c r="Q107" s="469"/>
    </row>
    <row r="108" spans="1:17" s="465" customFormat="1" ht="15.75" customHeight="1">
      <c r="A108" s="361">
        <v>11</v>
      </c>
      <c r="B108" s="362" t="s">
        <v>389</v>
      </c>
      <c r="C108" s="365">
        <v>4864993</v>
      </c>
      <c r="D108" s="169" t="s">
        <v>12</v>
      </c>
      <c r="E108" s="259" t="s">
        <v>347</v>
      </c>
      <c r="F108" s="371">
        <v>-800</v>
      </c>
      <c r="G108" s="341">
        <v>995972</v>
      </c>
      <c r="H108" s="342">
        <v>997456</v>
      </c>
      <c r="I108" s="277">
        <f>G108-H108</f>
        <v>-1484</v>
      </c>
      <c r="J108" s="277">
        <f>$F108*I108</f>
        <v>1187200</v>
      </c>
      <c r="K108" s="277">
        <f>J108/1000000</f>
        <v>1.1872</v>
      </c>
      <c r="L108" s="341">
        <v>997715</v>
      </c>
      <c r="M108" s="342">
        <v>997716</v>
      </c>
      <c r="N108" s="342">
        <f>L108-M108</f>
        <v>-1</v>
      </c>
      <c r="O108" s="342">
        <f>$F108*N108</f>
        <v>800</v>
      </c>
      <c r="P108" s="342">
        <f>O108/1000000</f>
        <v>0.0008</v>
      </c>
      <c r="Q108" s="470"/>
    </row>
    <row r="109" spans="1:17" s="465" customFormat="1" ht="15.75" customHeight="1">
      <c r="A109" s="361">
        <v>12</v>
      </c>
      <c r="B109" s="362" t="s">
        <v>433</v>
      </c>
      <c r="C109" s="365">
        <v>5128447</v>
      </c>
      <c r="D109" s="169" t="s">
        <v>12</v>
      </c>
      <c r="E109" s="259" t="s">
        <v>347</v>
      </c>
      <c r="F109" s="371">
        <v>-800</v>
      </c>
      <c r="G109" s="341">
        <v>982836</v>
      </c>
      <c r="H109" s="342">
        <v>983792</v>
      </c>
      <c r="I109" s="277">
        <f t="shared" si="24"/>
        <v>-956</v>
      </c>
      <c r="J109" s="277">
        <f>$F109*I109</f>
        <v>764800</v>
      </c>
      <c r="K109" s="277">
        <f>J109/1000000</f>
        <v>0.7648</v>
      </c>
      <c r="L109" s="341">
        <v>994073</v>
      </c>
      <c r="M109" s="342">
        <v>994073</v>
      </c>
      <c r="N109" s="342">
        <f t="shared" si="25"/>
        <v>0</v>
      </c>
      <c r="O109" s="342">
        <f>$F109*N109</f>
        <v>0</v>
      </c>
      <c r="P109" s="342">
        <f>O109/1000000</f>
        <v>0</v>
      </c>
      <c r="Q109" s="509"/>
    </row>
    <row r="110" spans="1:17" s="465" customFormat="1" ht="15.75" customHeight="1">
      <c r="A110" s="361"/>
      <c r="B110" s="363" t="s">
        <v>379</v>
      </c>
      <c r="C110" s="365"/>
      <c r="D110" s="44"/>
      <c r="E110" s="44"/>
      <c r="F110" s="371"/>
      <c r="G110" s="393"/>
      <c r="H110" s="277"/>
      <c r="I110" s="277"/>
      <c r="J110" s="277"/>
      <c r="K110" s="277"/>
      <c r="L110" s="341"/>
      <c r="M110" s="342"/>
      <c r="N110" s="342"/>
      <c r="O110" s="342"/>
      <c r="P110" s="342"/>
      <c r="Q110" s="469"/>
    </row>
    <row r="111" spans="1:17" s="465" customFormat="1" ht="15.75" customHeight="1">
      <c r="A111" s="361">
        <v>13</v>
      </c>
      <c r="B111" s="362" t="s">
        <v>116</v>
      </c>
      <c r="C111" s="365">
        <v>4864951</v>
      </c>
      <c r="D111" s="40" t="s">
        <v>12</v>
      </c>
      <c r="E111" s="41" t="s">
        <v>347</v>
      </c>
      <c r="F111" s="371">
        <v>-1000</v>
      </c>
      <c r="G111" s="341">
        <v>981911</v>
      </c>
      <c r="H111" s="342">
        <v>983196</v>
      </c>
      <c r="I111" s="277">
        <f>G111-H111</f>
        <v>-1285</v>
      </c>
      <c r="J111" s="277">
        <f>$F111*I111</f>
        <v>1285000</v>
      </c>
      <c r="K111" s="277">
        <f>J111/1000000</f>
        <v>1.285</v>
      </c>
      <c r="L111" s="341">
        <v>34257</v>
      </c>
      <c r="M111" s="342">
        <v>34260</v>
      </c>
      <c r="N111" s="342">
        <f>L111-M111</f>
        <v>-3</v>
      </c>
      <c r="O111" s="342">
        <f>$F111*N111</f>
        <v>3000</v>
      </c>
      <c r="P111" s="342">
        <f>O111/1000000</f>
        <v>0.003</v>
      </c>
      <c r="Q111" s="469"/>
    </row>
    <row r="112" spans="1:17" s="465" customFormat="1" ht="15.75" customHeight="1">
      <c r="A112" s="361">
        <v>14</v>
      </c>
      <c r="B112" s="362" t="s">
        <v>117</v>
      </c>
      <c r="C112" s="365">
        <v>4865016</v>
      </c>
      <c r="D112" s="40" t="s">
        <v>12</v>
      </c>
      <c r="E112" s="41" t="s">
        <v>347</v>
      </c>
      <c r="F112" s="371">
        <v>-2000</v>
      </c>
      <c r="G112" s="341">
        <v>7</v>
      </c>
      <c r="H112" s="342">
        <v>7</v>
      </c>
      <c r="I112" s="277">
        <f>G112-H112</f>
        <v>0</v>
      </c>
      <c r="J112" s="277">
        <f>$F112*I112</f>
        <v>0</v>
      </c>
      <c r="K112" s="277">
        <f>J112/1000000</f>
        <v>0</v>
      </c>
      <c r="L112" s="341">
        <v>999722</v>
      </c>
      <c r="M112" s="342">
        <v>999722</v>
      </c>
      <c r="N112" s="342">
        <f>L112-M112</f>
        <v>0</v>
      </c>
      <c r="O112" s="342">
        <f>$F112*N112</f>
        <v>0</v>
      </c>
      <c r="P112" s="342">
        <f>O112/1000000</f>
        <v>0</v>
      </c>
      <c r="Q112" s="481"/>
    </row>
    <row r="113" spans="1:17" ht="15.75" customHeight="1">
      <c r="A113" s="361"/>
      <c r="B113" s="364" t="s">
        <v>118</v>
      </c>
      <c r="C113" s="365"/>
      <c r="D113" s="40"/>
      <c r="E113" s="40"/>
      <c r="F113" s="371"/>
      <c r="G113" s="393"/>
      <c r="H113" s="389"/>
      <c r="I113" s="389"/>
      <c r="J113" s="389"/>
      <c r="K113" s="389"/>
      <c r="L113" s="339"/>
      <c r="M113" s="340"/>
      <c r="N113" s="340"/>
      <c r="O113" s="340"/>
      <c r="P113" s="340"/>
      <c r="Q113" s="154"/>
    </row>
    <row r="114" spans="1:17" s="465" customFormat="1" ht="15.75" customHeight="1">
      <c r="A114" s="361">
        <v>15</v>
      </c>
      <c r="B114" s="327" t="s">
        <v>44</v>
      </c>
      <c r="C114" s="365">
        <v>4864843</v>
      </c>
      <c r="D114" s="44" t="s">
        <v>12</v>
      </c>
      <c r="E114" s="41" t="s">
        <v>347</v>
      </c>
      <c r="F114" s="371">
        <v>-1000</v>
      </c>
      <c r="G114" s="341">
        <v>2059</v>
      </c>
      <c r="H114" s="342">
        <v>2073</v>
      </c>
      <c r="I114" s="277">
        <f>G114-H114</f>
        <v>-14</v>
      </c>
      <c r="J114" s="277">
        <f>$F114*I114</f>
        <v>14000</v>
      </c>
      <c r="K114" s="277">
        <f>J114/1000000</f>
        <v>0.014</v>
      </c>
      <c r="L114" s="341">
        <v>27146</v>
      </c>
      <c r="M114" s="342">
        <v>27126</v>
      </c>
      <c r="N114" s="342">
        <f>L114-M114</f>
        <v>20</v>
      </c>
      <c r="O114" s="342">
        <f>$F114*N114</f>
        <v>-20000</v>
      </c>
      <c r="P114" s="342">
        <f>O114/1000000</f>
        <v>-0.02</v>
      </c>
      <c r="Q114" s="469"/>
    </row>
    <row r="115" spans="1:17" s="465" customFormat="1" ht="15.75" customHeight="1">
      <c r="A115" s="361">
        <v>16</v>
      </c>
      <c r="B115" s="362" t="s">
        <v>45</v>
      </c>
      <c r="C115" s="365">
        <v>5295123</v>
      </c>
      <c r="D115" s="40" t="s">
        <v>12</v>
      </c>
      <c r="E115" s="41" t="s">
        <v>347</v>
      </c>
      <c r="F115" s="371">
        <v>-100</v>
      </c>
      <c r="G115" s="341">
        <v>1751</v>
      </c>
      <c r="H115" s="342">
        <v>290</v>
      </c>
      <c r="I115" s="342">
        <f>G115-H115</f>
        <v>1461</v>
      </c>
      <c r="J115" s="342">
        <f>$F115*I115</f>
        <v>-146100</v>
      </c>
      <c r="K115" s="342">
        <f>J115/1000000</f>
        <v>-0.1461</v>
      </c>
      <c r="L115" s="341">
        <v>25281</v>
      </c>
      <c r="M115" s="342">
        <v>26050</v>
      </c>
      <c r="N115" s="342">
        <f>L115-M115</f>
        <v>-769</v>
      </c>
      <c r="O115" s="342">
        <f>$F115*N115</f>
        <v>76900</v>
      </c>
      <c r="P115" s="342">
        <f>O115/1000000</f>
        <v>0.0769</v>
      </c>
      <c r="Q115" s="469"/>
    </row>
    <row r="116" spans="1:17" ht="15.75" customHeight="1">
      <c r="A116" s="361"/>
      <c r="B116" s="364" t="s">
        <v>46</v>
      </c>
      <c r="C116" s="365"/>
      <c r="D116" s="40"/>
      <c r="E116" s="40"/>
      <c r="F116" s="371"/>
      <c r="G116" s="393"/>
      <c r="H116" s="389"/>
      <c r="I116" s="389"/>
      <c r="J116" s="389"/>
      <c r="K116" s="389"/>
      <c r="L116" s="339"/>
      <c r="M116" s="340"/>
      <c r="N116" s="340"/>
      <c r="O116" s="340"/>
      <c r="P116" s="340"/>
      <c r="Q116" s="154"/>
    </row>
    <row r="117" spans="1:17" s="465" customFormat="1" ht="15.75" customHeight="1">
      <c r="A117" s="361">
        <v>17</v>
      </c>
      <c r="B117" s="362" t="s">
        <v>83</v>
      </c>
      <c r="C117" s="365">
        <v>4865169</v>
      </c>
      <c r="D117" s="40" t="s">
        <v>12</v>
      </c>
      <c r="E117" s="41" t="s">
        <v>347</v>
      </c>
      <c r="F117" s="371">
        <v>-1000</v>
      </c>
      <c r="G117" s="341">
        <v>1360</v>
      </c>
      <c r="H117" s="342">
        <v>1360</v>
      </c>
      <c r="I117" s="277">
        <f>G117-H117</f>
        <v>0</v>
      </c>
      <c r="J117" s="277">
        <f>$F117*I117</f>
        <v>0</v>
      </c>
      <c r="K117" s="277">
        <f>J117/1000000</f>
        <v>0</v>
      </c>
      <c r="L117" s="341">
        <v>61309</v>
      </c>
      <c r="M117" s="342">
        <v>61309</v>
      </c>
      <c r="N117" s="342">
        <f>L117-M117</f>
        <v>0</v>
      </c>
      <c r="O117" s="342">
        <f>$F117*N117</f>
        <v>0</v>
      </c>
      <c r="P117" s="342">
        <f>O117/1000000</f>
        <v>0</v>
      </c>
      <c r="Q117" s="469"/>
    </row>
    <row r="118" spans="1:17" ht="15.75" customHeight="1">
      <c r="A118" s="361"/>
      <c r="B118" s="363" t="s">
        <v>50</v>
      </c>
      <c r="C118" s="349"/>
      <c r="D118" s="44"/>
      <c r="E118" s="44"/>
      <c r="F118" s="371"/>
      <c r="G118" s="393"/>
      <c r="H118" s="394"/>
      <c r="I118" s="394"/>
      <c r="J118" s="394"/>
      <c r="K118" s="389"/>
      <c r="L118" s="341"/>
      <c r="M118" s="391"/>
      <c r="N118" s="391"/>
      <c r="O118" s="391"/>
      <c r="P118" s="340"/>
      <c r="Q118" s="190"/>
    </row>
    <row r="119" spans="1:17" ht="15.75" customHeight="1">
      <c r="A119" s="361"/>
      <c r="B119" s="363" t="s">
        <v>51</v>
      </c>
      <c r="C119" s="349"/>
      <c r="D119" s="44"/>
      <c r="E119" s="44"/>
      <c r="F119" s="371"/>
      <c r="G119" s="393"/>
      <c r="H119" s="394"/>
      <c r="I119" s="394"/>
      <c r="J119" s="394"/>
      <c r="K119" s="389"/>
      <c r="L119" s="341"/>
      <c r="M119" s="391"/>
      <c r="N119" s="391"/>
      <c r="O119" s="391"/>
      <c r="P119" s="340"/>
      <c r="Q119" s="190"/>
    </row>
    <row r="120" spans="1:17" ht="15.75" customHeight="1">
      <c r="A120" s="367"/>
      <c r="B120" s="370" t="s">
        <v>64</v>
      </c>
      <c r="C120" s="365"/>
      <c r="D120" s="44"/>
      <c r="E120" s="44"/>
      <c r="F120" s="371"/>
      <c r="G120" s="393"/>
      <c r="H120" s="389"/>
      <c r="I120" s="389"/>
      <c r="J120" s="389"/>
      <c r="K120" s="389"/>
      <c r="L120" s="341"/>
      <c r="M120" s="340"/>
      <c r="N120" s="340"/>
      <c r="O120" s="340"/>
      <c r="P120" s="340"/>
      <c r="Q120" s="190"/>
    </row>
    <row r="121" spans="1:17" s="465" customFormat="1" ht="24" customHeight="1">
      <c r="A121" s="361">
        <v>18</v>
      </c>
      <c r="B121" s="532" t="s">
        <v>65</v>
      </c>
      <c r="C121" s="365">
        <v>4865091</v>
      </c>
      <c r="D121" s="40" t="s">
        <v>12</v>
      </c>
      <c r="E121" s="41" t="s">
        <v>347</v>
      </c>
      <c r="F121" s="371">
        <v>-500</v>
      </c>
      <c r="G121" s="341">
        <v>5626</v>
      </c>
      <c r="H121" s="342">
        <v>5652</v>
      </c>
      <c r="I121" s="277">
        <f>G121-H121</f>
        <v>-26</v>
      </c>
      <c r="J121" s="277">
        <f>$F121*I121</f>
        <v>13000</v>
      </c>
      <c r="K121" s="277">
        <f>J121/1000000</f>
        <v>0.013</v>
      </c>
      <c r="L121" s="341">
        <v>34437</v>
      </c>
      <c r="M121" s="342">
        <v>34425</v>
      </c>
      <c r="N121" s="342">
        <f>L121-M121</f>
        <v>12</v>
      </c>
      <c r="O121" s="342">
        <f>$F121*N121</f>
        <v>-6000</v>
      </c>
      <c r="P121" s="342">
        <f>O121/1000000</f>
        <v>-0.006</v>
      </c>
      <c r="Q121" s="507"/>
    </row>
    <row r="122" spans="1:17" s="465" customFormat="1" ht="15.75" customHeight="1">
      <c r="A122" s="361">
        <v>19</v>
      </c>
      <c r="B122" s="532" t="s">
        <v>66</v>
      </c>
      <c r="C122" s="365">
        <v>4902579</v>
      </c>
      <c r="D122" s="40" t="s">
        <v>12</v>
      </c>
      <c r="E122" s="41" t="s">
        <v>347</v>
      </c>
      <c r="F122" s="371">
        <v>-500</v>
      </c>
      <c r="G122" s="341">
        <v>999934</v>
      </c>
      <c r="H122" s="342">
        <v>999993</v>
      </c>
      <c r="I122" s="277">
        <f>G122-H122</f>
        <v>-59</v>
      </c>
      <c r="J122" s="277">
        <f>$F122*I122</f>
        <v>29500</v>
      </c>
      <c r="K122" s="277">
        <f>J122/1000000</f>
        <v>0.0295</v>
      </c>
      <c r="L122" s="341">
        <v>548</v>
      </c>
      <c r="M122" s="342">
        <v>544</v>
      </c>
      <c r="N122" s="342">
        <f>L122-M122</f>
        <v>4</v>
      </c>
      <c r="O122" s="342">
        <f>$F122*N122</f>
        <v>-2000</v>
      </c>
      <c r="P122" s="342">
        <f>O122/1000000</f>
        <v>-0.002</v>
      </c>
      <c r="Q122" s="469"/>
    </row>
    <row r="123" spans="1:17" s="465" customFormat="1" ht="15.75" customHeight="1">
      <c r="A123" s="361">
        <v>20</v>
      </c>
      <c r="B123" s="532" t="s">
        <v>67</v>
      </c>
      <c r="C123" s="365">
        <v>4902585</v>
      </c>
      <c r="D123" s="40" t="s">
        <v>12</v>
      </c>
      <c r="E123" s="41" t="s">
        <v>347</v>
      </c>
      <c r="F123" s="371">
        <v>-666.67</v>
      </c>
      <c r="G123" s="341">
        <v>244</v>
      </c>
      <c r="H123" s="342">
        <v>203</v>
      </c>
      <c r="I123" s="277">
        <f>G123-H123</f>
        <v>41</v>
      </c>
      <c r="J123" s="277">
        <f>$F123*I123</f>
        <v>-27333.469999999998</v>
      </c>
      <c r="K123" s="277">
        <f>J123/1000000</f>
        <v>-0.02733347</v>
      </c>
      <c r="L123" s="341">
        <v>107</v>
      </c>
      <c r="M123" s="342">
        <v>107</v>
      </c>
      <c r="N123" s="342">
        <f>L123-M123</f>
        <v>0</v>
      </c>
      <c r="O123" s="342">
        <f>$F123*N123</f>
        <v>0</v>
      </c>
      <c r="P123" s="342">
        <f>O123/1000000</f>
        <v>0</v>
      </c>
      <c r="Q123" s="469"/>
    </row>
    <row r="124" spans="1:17" s="465" customFormat="1" ht="15.75" customHeight="1">
      <c r="A124" s="361">
        <v>21</v>
      </c>
      <c r="B124" s="532" t="s">
        <v>68</v>
      </c>
      <c r="C124" s="365">
        <v>4865072</v>
      </c>
      <c r="D124" s="40" t="s">
        <v>12</v>
      </c>
      <c r="E124" s="41" t="s">
        <v>347</v>
      </c>
      <c r="F124" s="533">
        <v>-666.666666666667</v>
      </c>
      <c r="G124" s="341">
        <v>2882</v>
      </c>
      <c r="H124" s="342">
        <v>2821</v>
      </c>
      <c r="I124" s="277">
        <f>G124-H124</f>
        <v>61</v>
      </c>
      <c r="J124" s="277">
        <f>$F124*I124</f>
        <v>-40666.666666666686</v>
      </c>
      <c r="K124" s="277">
        <f>J124/1000000</f>
        <v>-0.040666666666666684</v>
      </c>
      <c r="L124" s="341">
        <v>1333</v>
      </c>
      <c r="M124" s="342">
        <v>1331</v>
      </c>
      <c r="N124" s="342">
        <f>L124-M124</f>
        <v>2</v>
      </c>
      <c r="O124" s="342">
        <f>$F124*N124</f>
        <v>-1333.333333333334</v>
      </c>
      <c r="P124" s="776">
        <f>O124/1000000</f>
        <v>-0.001333333333333334</v>
      </c>
      <c r="Q124" s="469"/>
    </row>
    <row r="125" spans="1:17" s="465" customFormat="1" ht="15.75" customHeight="1">
      <c r="A125" s="361"/>
      <c r="B125" s="370" t="s">
        <v>32</v>
      </c>
      <c r="C125" s="365"/>
      <c r="D125" s="44"/>
      <c r="E125" s="44"/>
      <c r="F125" s="371"/>
      <c r="G125" s="393"/>
      <c r="H125" s="277"/>
      <c r="I125" s="277"/>
      <c r="J125" s="277"/>
      <c r="K125" s="277"/>
      <c r="L125" s="341"/>
      <c r="M125" s="342"/>
      <c r="N125" s="342"/>
      <c r="O125" s="342"/>
      <c r="P125" s="342"/>
      <c r="Q125" s="469"/>
    </row>
    <row r="126" spans="1:17" s="465" customFormat="1" ht="15.75" customHeight="1">
      <c r="A126" s="361">
        <v>22</v>
      </c>
      <c r="B126" s="534" t="s">
        <v>69</v>
      </c>
      <c r="C126" s="365">
        <v>4864807</v>
      </c>
      <c r="D126" s="40" t="s">
        <v>12</v>
      </c>
      <c r="E126" s="41" t="s">
        <v>347</v>
      </c>
      <c r="F126" s="371">
        <v>-100</v>
      </c>
      <c r="G126" s="341">
        <v>198037</v>
      </c>
      <c r="H126" s="342">
        <v>195852</v>
      </c>
      <c r="I126" s="277">
        <f>G126-H126</f>
        <v>2185</v>
      </c>
      <c r="J126" s="277">
        <f>$F126*I126</f>
        <v>-218500</v>
      </c>
      <c r="K126" s="277">
        <f>J126/1000000</f>
        <v>-0.2185</v>
      </c>
      <c r="L126" s="341">
        <v>19852</v>
      </c>
      <c r="M126" s="342">
        <v>19852</v>
      </c>
      <c r="N126" s="342">
        <f>L126-M126</f>
        <v>0</v>
      </c>
      <c r="O126" s="342">
        <f>$F126*N126</f>
        <v>0</v>
      </c>
      <c r="P126" s="342">
        <f>O126/1000000</f>
        <v>0</v>
      </c>
      <c r="Q126" s="469"/>
    </row>
    <row r="127" spans="1:17" s="465" customFormat="1" ht="15.75" customHeight="1">
      <c r="A127" s="361">
        <v>23</v>
      </c>
      <c r="B127" s="534" t="s">
        <v>143</v>
      </c>
      <c r="C127" s="365">
        <v>4865086</v>
      </c>
      <c r="D127" s="40" t="s">
        <v>12</v>
      </c>
      <c r="E127" s="41" t="s">
        <v>347</v>
      </c>
      <c r="F127" s="371">
        <v>-100</v>
      </c>
      <c r="G127" s="341">
        <v>24712</v>
      </c>
      <c r="H127" s="342">
        <v>24537</v>
      </c>
      <c r="I127" s="277">
        <f>G127-H127</f>
        <v>175</v>
      </c>
      <c r="J127" s="277">
        <f>$F127*I127</f>
        <v>-17500</v>
      </c>
      <c r="K127" s="277">
        <f>J127/1000000</f>
        <v>-0.0175</v>
      </c>
      <c r="L127" s="341">
        <v>51015</v>
      </c>
      <c r="M127" s="342">
        <v>51014</v>
      </c>
      <c r="N127" s="342">
        <f>L127-M127</f>
        <v>1</v>
      </c>
      <c r="O127" s="342">
        <f>$F127*N127</f>
        <v>-100</v>
      </c>
      <c r="P127" s="342">
        <f>O127/1000000</f>
        <v>-0.0001</v>
      </c>
      <c r="Q127" s="469"/>
    </row>
    <row r="128" spans="1:17" s="465" customFormat="1" ht="15.75" customHeight="1">
      <c r="A128" s="361"/>
      <c r="B128" s="364" t="s">
        <v>70</v>
      </c>
      <c r="C128" s="365"/>
      <c r="D128" s="40"/>
      <c r="E128" s="40"/>
      <c r="F128" s="371"/>
      <c r="G128" s="393"/>
      <c r="H128" s="277"/>
      <c r="I128" s="277"/>
      <c r="J128" s="277"/>
      <c r="K128" s="277"/>
      <c r="L128" s="341"/>
      <c r="M128" s="342"/>
      <c r="N128" s="342"/>
      <c r="O128" s="342"/>
      <c r="P128" s="342"/>
      <c r="Q128" s="469"/>
    </row>
    <row r="129" spans="1:17" s="465" customFormat="1" ht="14.25" customHeight="1">
      <c r="A129" s="361">
        <v>24</v>
      </c>
      <c r="B129" s="362" t="s">
        <v>63</v>
      </c>
      <c r="C129" s="365">
        <v>4902568</v>
      </c>
      <c r="D129" s="40" t="s">
        <v>12</v>
      </c>
      <c r="E129" s="41" t="s">
        <v>347</v>
      </c>
      <c r="F129" s="371">
        <v>-100</v>
      </c>
      <c r="G129" s="341">
        <v>997928</v>
      </c>
      <c r="H129" s="342">
        <v>998366</v>
      </c>
      <c r="I129" s="277">
        <f aca="true" t="shared" si="26" ref="I129:I134">G129-H129</f>
        <v>-438</v>
      </c>
      <c r="J129" s="277">
        <f aca="true" t="shared" si="27" ref="J129:J134">$F129*I129</f>
        <v>43800</v>
      </c>
      <c r="K129" s="277">
        <f aca="true" t="shared" si="28" ref="K129:K134">J129/1000000</f>
        <v>0.0438</v>
      </c>
      <c r="L129" s="341">
        <v>1168</v>
      </c>
      <c r="M129" s="342">
        <v>1116</v>
      </c>
      <c r="N129" s="342">
        <f aca="true" t="shared" si="29" ref="N129:N134">L129-M129</f>
        <v>52</v>
      </c>
      <c r="O129" s="342">
        <f aca="true" t="shared" si="30" ref="O129:O134">$F129*N129</f>
        <v>-5200</v>
      </c>
      <c r="P129" s="342">
        <f aca="true" t="shared" si="31" ref="P129:P134">O129/1000000</f>
        <v>-0.0052</v>
      </c>
      <c r="Q129" s="469"/>
    </row>
    <row r="130" spans="1:17" s="465" customFormat="1" ht="15.75" customHeight="1">
      <c r="A130" s="361">
        <v>25</v>
      </c>
      <c r="B130" s="362" t="s">
        <v>71</v>
      </c>
      <c r="C130" s="365">
        <v>4902549</v>
      </c>
      <c r="D130" s="40" t="s">
        <v>12</v>
      </c>
      <c r="E130" s="41" t="s">
        <v>347</v>
      </c>
      <c r="F130" s="371">
        <v>-100</v>
      </c>
      <c r="G130" s="341">
        <v>999754</v>
      </c>
      <c r="H130" s="342">
        <v>999755</v>
      </c>
      <c r="I130" s="277">
        <f t="shared" si="26"/>
        <v>-1</v>
      </c>
      <c r="J130" s="277">
        <f t="shared" si="27"/>
        <v>100</v>
      </c>
      <c r="K130" s="277">
        <f t="shared" si="28"/>
        <v>0.0001</v>
      </c>
      <c r="L130" s="341">
        <v>6</v>
      </c>
      <c r="M130" s="342">
        <v>5</v>
      </c>
      <c r="N130" s="342">
        <f t="shared" si="29"/>
        <v>1</v>
      </c>
      <c r="O130" s="342">
        <f t="shared" si="30"/>
        <v>-100</v>
      </c>
      <c r="P130" s="342">
        <f t="shared" si="31"/>
        <v>-0.0001</v>
      </c>
      <c r="Q130" s="481"/>
    </row>
    <row r="131" spans="1:17" s="465" customFormat="1" ht="15.75" customHeight="1">
      <c r="A131" s="361">
        <v>26</v>
      </c>
      <c r="B131" s="362" t="s">
        <v>84</v>
      </c>
      <c r="C131" s="365">
        <v>4902537</v>
      </c>
      <c r="D131" s="40" t="s">
        <v>12</v>
      </c>
      <c r="E131" s="41" t="s">
        <v>347</v>
      </c>
      <c r="F131" s="371">
        <v>-100</v>
      </c>
      <c r="G131" s="341">
        <v>23922</v>
      </c>
      <c r="H131" s="342">
        <v>23956</v>
      </c>
      <c r="I131" s="277">
        <f t="shared" si="26"/>
        <v>-34</v>
      </c>
      <c r="J131" s="277">
        <f t="shared" si="27"/>
        <v>3400</v>
      </c>
      <c r="K131" s="277">
        <f t="shared" si="28"/>
        <v>0.0034</v>
      </c>
      <c r="L131" s="341">
        <v>57834</v>
      </c>
      <c r="M131" s="342">
        <v>57841</v>
      </c>
      <c r="N131" s="342">
        <f t="shared" si="29"/>
        <v>-7</v>
      </c>
      <c r="O131" s="342">
        <f t="shared" si="30"/>
        <v>700</v>
      </c>
      <c r="P131" s="342">
        <f t="shared" si="31"/>
        <v>0.0007</v>
      </c>
      <c r="Q131" s="469"/>
    </row>
    <row r="132" spans="1:17" s="465" customFormat="1" ht="15.75" customHeight="1">
      <c r="A132" s="361">
        <v>27</v>
      </c>
      <c r="B132" s="362" t="s">
        <v>72</v>
      </c>
      <c r="C132" s="365">
        <v>4902578</v>
      </c>
      <c r="D132" s="40" t="s">
        <v>12</v>
      </c>
      <c r="E132" s="41" t="s">
        <v>347</v>
      </c>
      <c r="F132" s="371">
        <v>-100</v>
      </c>
      <c r="G132" s="341">
        <v>0</v>
      </c>
      <c r="H132" s="342">
        <v>0</v>
      </c>
      <c r="I132" s="277">
        <f t="shared" si="26"/>
        <v>0</v>
      </c>
      <c r="J132" s="277">
        <f t="shared" si="27"/>
        <v>0</v>
      </c>
      <c r="K132" s="277">
        <f t="shared" si="28"/>
        <v>0</v>
      </c>
      <c r="L132" s="341">
        <v>0</v>
      </c>
      <c r="M132" s="342">
        <v>0</v>
      </c>
      <c r="N132" s="342">
        <f t="shared" si="29"/>
        <v>0</v>
      </c>
      <c r="O132" s="342">
        <f t="shared" si="30"/>
        <v>0</v>
      </c>
      <c r="P132" s="342">
        <f t="shared" si="31"/>
        <v>0</v>
      </c>
      <c r="Q132" s="513"/>
    </row>
    <row r="133" spans="1:17" s="465" customFormat="1" ht="15.75" customHeight="1">
      <c r="A133" s="361">
        <v>28</v>
      </c>
      <c r="B133" s="362" t="s">
        <v>73</v>
      </c>
      <c r="C133" s="365">
        <v>4902538</v>
      </c>
      <c r="D133" s="40" t="s">
        <v>12</v>
      </c>
      <c r="E133" s="41" t="s">
        <v>347</v>
      </c>
      <c r="F133" s="371">
        <v>-100</v>
      </c>
      <c r="G133" s="341">
        <v>999762</v>
      </c>
      <c r="H133" s="342">
        <v>999762</v>
      </c>
      <c r="I133" s="277">
        <f t="shared" si="26"/>
        <v>0</v>
      </c>
      <c r="J133" s="277">
        <f t="shared" si="27"/>
        <v>0</v>
      </c>
      <c r="K133" s="277">
        <f t="shared" si="28"/>
        <v>0</v>
      </c>
      <c r="L133" s="341">
        <v>999987</v>
      </c>
      <c r="M133" s="342">
        <v>999987</v>
      </c>
      <c r="N133" s="342">
        <f t="shared" si="29"/>
        <v>0</v>
      </c>
      <c r="O133" s="342">
        <f t="shared" si="30"/>
        <v>0</v>
      </c>
      <c r="P133" s="342">
        <f t="shared" si="31"/>
        <v>0</v>
      </c>
      <c r="Q133" s="469"/>
    </row>
    <row r="134" spans="1:17" s="465" customFormat="1" ht="15.75" customHeight="1">
      <c r="A134" s="361">
        <v>29</v>
      </c>
      <c r="B134" s="362" t="s">
        <v>59</v>
      </c>
      <c r="C134" s="365">
        <v>4902527</v>
      </c>
      <c r="D134" s="40" t="s">
        <v>12</v>
      </c>
      <c r="E134" s="41" t="s">
        <v>347</v>
      </c>
      <c r="F134" s="371">
        <v>-100</v>
      </c>
      <c r="G134" s="341">
        <v>0</v>
      </c>
      <c r="H134" s="342">
        <v>0</v>
      </c>
      <c r="I134" s="277">
        <f t="shared" si="26"/>
        <v>0</v>
      </c>
      <c r="J134" s="277">
        <f t="shared" si="27"/>
        <v>0</v>
      </c>
      <c r="K134" s="277">
        <f t="shared" si="28"/>
        <v>0</v>
      </c>
      <c r="L134" s="341">
        <v>0</v>
      </c>
      <c r="M134" s="342">
        <v>0</v>
      </c>
      <c r="N134" s="342">
        <f t="shared" si="29"/>
        <v>0</v>
      </c>
      <c r="O134" s="342">
        <f t="shared" si="30"/>
        <v>0</v>
      </c>
      <c r="P134" s="342">
        <f t="shared" si="31"/>
        <v>0</v>
      </c>
      <c r="Q134" s="469"/>
    </row>
    <row r="135" spans="1:17" ht="15.75" customHeight="1">
      <c r="A135" s="361"/>
      <c r="B135" s="364" t="s">
        <v>74</v>
      </c>
      <c r="C135" s="365"/>
      <c r="D135" s="40"/>
      <c r="E135" s="40"/>
      <c r="F135" s="371"/>
      <c r="G135" s="393"/>
      <c r="H135" s="389"/>
      <c r="I135" s="389"/>
      <c r="J135" s="389"/>
      <c r="K135" s="389"/>
      <c r="L135" s="339"/>
      <c r="M135" s="340"/>
      <c r="N135" s="340"/>
      <c r="O135" s="340"/>
      <c r="P135" s="340"/>
      <c r="Q135" s="154"/>
    </row>
    <row r="136" spans="1:17" s="465" customFormat="1" ht="15.75" customHeight="1">
      <c r="A136" s="361">
        <v>30</v>
      </c>
      <c r="B136" s="362" t="s">
        <v>75</v>
      </c>
      <c r="C136" s="365">
        <v>4902540</v>
      </c>
      <c r="D136" s="40" t="s">
        <v>12</v>
      </c>
      <c r="E136" s="41" t="s">
        <v>347</v>
      </c>
      <c r="F136" s="371">
        <v>-100</v>
      </c>
      <c r="G136" s="341">
        <v>1818</v>
      </c>
      <c r="H136" s="342">
        <v>1983</v>
      </c>
      <c r="I136" s="277">
        <f>G136-H136</f>
        <v>-165</v>
      </c>
      <c r="J136" s="277">
        <f>$F136*I136</f>
        <v>16500</v>
      </c>
      <c r="K136" s="277">
        <f>J136/1000000</f>
        <v>0.0165</v>
      </c>
      <c r="L136" s="341">
        <v>6260</v>
      </c>
      <c r="M136" s="342">
        <v>6401</v>
      </c>
      <c r="N136" s="342">
        <f>L136-M136</f>
        <v>-141</v>
      </c>
      <c r="O136" s="342">
        <f>$F136*N136</f>
        <v>14100</v>
      </c>
      <c r="P136" s="342">
        <f>O136/1000000</f>
        <v>0.0141</v>
      </c>
      <c r="Q136" s="481"/>
    </row>
    <row r="137" spans="1:17" s="465" customFormat="1" ht="15.75" customHeight="1">
      <c r="A137" s="361">
        <v>31</v>
      </c>
      <c r="B137" s="362" t="s">
        <v>76</v>
      </c>
      <c r="C137" s="365">
        <v>4902542</v>
      </c>
      <c r="D137" s="40" t="s">
        <v>12</v>
      </c>
      <c r="E137" s="41" t="s">
        <v>347</v>
      </c>
      <c r="F137" s="371">
        <v>-100</v>
      </c>
      <c r="G137" s="341">
        <v>28013</v>
      </c>
      <c r="H137" s="342">
        <v>28256</v>
      </c>
      <c r="I137" s="277">
        <f>G137-H137</f>
        <v>-243</v>
      </c>
      <c r="J137" s="277">
        <f>$F137*I137</f>
        <v>24300</v>
      </c>
      <c r="K137" s="277">
        <f>J137/1000000</f>
        <v>0.0243</v>
      </c>
      <c r="L137" s="341">
        <v>67784</v>
      </c>
      <c r="M137" s="342">
        <v>67790</v>
      </c>
      <c r="N137" s="342">
        <f>L137-M137</f>
        <v>-6</v>
      </c>
      <c r="O137" s="342">
        <f>$F137*N137</f>
        <v>600</v>
      </c>
      <c r="P137" s="342">
        <f>O137/1000000</f>
        <v>0.0006</v>
      </c>
      <c r="Q137" s="469"/>
    </row>
    <row r="138" spans="1:17" s="465" customFormat="1" ht="15.75" customHeight="1" thickBot="1">
      <c r="A138" s="467">
        <v>32</v>
      </c>
      <c r="B138" s="756" t="s">
        <v>77</v>
      </c>
      <c r="C138" s="366">
        <v>4902536</v>
      </c>
      <c r="D138" s="90" t="s">
        <v>12</v>
      </c>
      <c r="E138" s="525" t="s">
        <v>347</v>
      </c>
      <c r="F138" s="366">
        <v>-100</v>
      </c>
      <c r="G138" s="467">
        <v>7583</v>
      </c>
      <c r="H138" s="468">
        <v>7089</v>
      </c>
      <c r="I138" s="468">
        <f>G138-H138</f>
        <v>494</v>
      </c>
      <c r="J138" s="468">
        <f>$F138*I138</f>
        <v>-49400</v>
      </c>
      <c r="K138" s="468">
        <f>J138/1000000</f>
        <v>-0.0494</v>
      </c>
      <c r="L138" s="467">
        <v>2315</v>
      </c>
      <c r="M138" s="468">
        <v>2296</v>
      </c>
      <c r="N138" s="468">
        <f>L138-M138</f>
        <v>19</v>
      </c>
      <c r="O138" s="468">
        <f>$F138*N138</f>
        <v>-1900</v>
      </c>
      <c r="P138" s="468">
        <f>O138/1000000</f>
        <v>-0.0019</v>
      </c>
      <c r="Q138" s="467"/>
    </row>
    <row r="139" ht="13.5" thickTop="1"/>
    <row r="140" spans="4:16" ht="16.5">
      <c r="D140" s="21"/>
      <c r="K140" s="421">
        <f>SUM(K96:K138)</f>
        <v>4.854699863333333</v>
      </c>
      <c r="L140" s="53"/>
      <c r="M140" s="53"/>
      <c r="N140" s="53"/>
      <c r="O140" s="53"/>
      <c r="P140" s="395">
        <f>SUM(P96:P138)</f>
        <v>0.032966666666666665</v>
      </c>
    </row>
    <row r="141" spans="11:16" ht="14.25">
      <c r="K141" s="53"/>
      <c r="L141" s="53"/>
      <c r="M141" s="53"/>
      <c r="N141" s="53"/>
      <c r="O141" s="53"/>
      <c r="P141" s="53"/>
    </row>
    <row r="142" spans="11:16" ht="14.25">
      <c r="K142" s="53"/>
      <c r="L142" s="53"/>
      <c r="M142" s="53"/>
      <c r="N142" s="53"/>
      <c r="O142" s="53"/>
      <c r="P142" s="53"/>
    </row>
    <row r="143" spans="17:18" ht="12.75">
      <c r="Q143" s="405" t="str">
        <f>NDPL!Q1</f>
        <v>NOVEMBER-2016</v>
      </c>
      <c r="R143" s="256"/>
    </row>
    <row r="144" ht="13.5" thickBot="1"/>
    <row r="145" spans="1:17" ht="44.25" customHeight="1">
      <c r="A145" s="334"/>
      <c r="B145" s="332" t="s">
        <v>148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50"/>
    </row>
    <row r="146" spans="1:17" ht="19.5" customHeight="1">
      <c r="A146" s="236"/>
      <c r="B146" s="282" t="s">
        <v>149</v>
      </c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51"/>
    </row>
    <row r="147" spans="1:17" ht="19.5" customHeight="1">
      <c r="A147" s="236"/>
      <c r="B147" s="278" t="s">
        <v>250</v>
      </c>
      <c r="C147" s="18"/>
      <c r="D147" s="18"/>
      <c r="E147" s="18"/>
      <c r="F147" s="18"/>
      <c r="G147" s="18"/>
      <c r="H147" s="18"/>
      <c r="I147" s="18"/>
      <c r="J147" s="18"/>
      <c r="K147" s="205">
        <f>K57</f>
        <v>-9.767410199999997</v>
      </c>
      <c r="L147" s="205"/>
      <c r="M147" s="205"/>
      <c r="N147" s="205"/>
      <c r="O147" s="205"/>
      <c r="P147" s="205">
        <f>P57</f>
        <v>-5.0074917999999995</v>
      </c>
      <c r="Q147" s="51"/>
    </row>
    <row r="148" spans="1:17" ht="19.5" customHeight="1">
      <c r="A148" s="236"/>
      <c r="B148" s="278" t="s">
        <v>251</v>
      </c>
      <c r="C148" s="18"/>
      <c r="D148" s="18"/>
      <c r="E148" s="18"/>
      <c r="F148" s="18"/>
      <c r="G148" s="18"/>
      <c r="H148" s="18"/>
      <c r="I148" s="18"/>
      <c r="J148" s="18"/>
      <c r="K148" s="422">
        <f>K140</f>
        <v>4.854699863333333</v>
      </c>
      <c r="L148" s="205"/>
      <c r="M148" s="205"/>
      <c r="N148" s="205"/>
      <c r="O148" s="205"/>
      <c r="P148" s="205">
        <f>P140</f>
        <v>0.032966666666666665</v>
      </c>
      <c r="Q148" s="51"/>
    </row>
    <row r="149" spans="1:17" ht="19.5" customHeight="1">
      <c r="A149" s="236"/>
      <c r="B149" s="278" t="s">
        <v>150</v>
      </c>
      <c r="C149" s="18"/>
      <c r="D149" s="18"/>
      <c r="E149" s="18"/>
      <c r="F149" s="18"/>
      <c r="G149" s="18"/>
      <c r="H149" s="18"/>
      <c r="I149" s="18"/>
      <c r="J149" s="18"/>
      <c r="K149" s="422">
        <f>'ROHTAK ROAD'!K46</f>
        <v>-0.9769</v>
      </c>
      <c r="L149" s="205"/>
      <c r="M149" s="205"/>
      <c r="N149" s="205"/>
      <c r="O149" s="205"/>
      <c r="P149" s="422">
        <f>'ROHTAK ROAD'!P46</f>
        <v>0.0004</v>
      </c>
      <c r="Q149" s="51"/>
    </row>
    <row r="150" spans="1:17" ht="19.5" customHeight="1">
      <c r="A150" s="236"/>
      <c r="B150" s="278" t="s">
        <v>151</v>
      </c>
      <c r="C150" s="18"/>
      <c r="D150" s="18"/>
      <c r="E150" s="18"/>
      <c r="F150" s="18"/>
      <c r="G150" s="18"/>
      <c r="H150" s="18"/>
      <c r="I150" s="18"/>
      <c r="J150" s="18"/>
      <c r="K150" s="422">
        <f>SUM(K147:K149)</f>
        <v>-5.889610336666664</v>
      </c>
      <c r="L150" s="205"/>
      <c r="M150" s="205"/>
      <c r="N150" s="205"/>
      <c r="O150" s="205"/>
      <c r="P150" s="422">
        <f>SUM(P147:P149)</f>
        <v>-4.974125133333333</v>
      </c>
      <c r="Q150" s="51"/>
    </row>
    <row r="151" spans="1:17" ht="19.5" customHeight="1">
      <c r="A151" s="236"/>
      <c r="B151" s="282" t="s">
        <v>152</v>
      </c>
      <c r="C151" s="18"/>
      <c r="D151" s="18"/>
      <c r="E151" s="18"/>
      <c r="F151" s="18"/>
      <c r="G151" s="18"/>
      <c r="H151" s="18"/>
      <c r="I151" s="18"/>
      <c r="J151" s="18"/>
      <c r="K151" s="205"/>
      <c r="L151" s="205"/>
      <c r="M151" s="205"/>
      <c r="N151" s="205"/>
      <c r="O151" s="205"/>
      <c r="P151" s="205"/>
      <c r="Q151" s="51"/>
    </row>
    <row r="152" spans="1:17" ht="19.5" customHeight="1">
      <c r="A152" s="236"/>
      <c r="B152" s="278" t="s">
        <v>252</v>
      </c>
      <c r="C152" s="18"/>
      <c r="D152" s="18"/>
      <c r="E152" s="18"/>
      <c r="F152" s="18"/>
      <c r="G152" s="18"/>
      <c r="H152" s="18"/>
      <c r="I152" s="18"/>
      <c r="J152" s="18"/>
      <c r="K152" s="205">
        <f>K88</f>
        <v>7.499999999999999</v>
      </c>
      <c r="L152" s="205"/>
      <c r="M152" s="205"/>
      <c r="N152" s="205"/>
      <c r="O152" s="205"/>
      <c r="P152" s="205">
        <f>P88</f>
        <v>0.191</v>
      </c>
      <c r="Q152" s="51"/>
    </row>
    <row r="153" spans="1:17" ht="19.5" customHeight="1" thickBot="1">
      <c r="A153" s="237"/>
      <c r="B153" s="333" t="s">
        <v>153</v>
      </c>
      <c r="C153" s="52"/>
      <c r="D153" s="52"/>
      <c r="E153" s="52"/>
      <c r="F153" s="52"/>
      <c r="G153" s="52"/>
      <c r="H153" s="52"/>
      <c r="I153" s="52"/>
      <c r="J153" s="52"/>
      <c r="K153" s="423">
        <f>SUM(K150:K152)</f>
        <v>1.6103896633333354</v>
      </c>
      <c r="L153" s="203"/>
      <c r="M153" s="203"/>
      <c r="N153" s="203"/>
      <c r="O153" s="203"/>
      <c r="P153" s="202">
        <f>SUM(P150:P152)</f>
        <v>-4.783125133333333</v>
      </c>
      <c r="Q153" s="204"/>
    </row>
    <row r="154" ht="12.75">
      <c r="A154" s="236"/>
    </row>
    <row r="155" ht="12.75">
      <c r="A155" s="236"/>
    </row>
    <row r="156" ht="12.75">
      <c r="A156" s="236"/>
    </row>
    <row r="157" ht="13.5" thickBot="1">
      <c r="A157" s="237"/>
    </row>
    <row r="158" spans="1:17" ht="12.75">
      <c r="A158" s="230"/>
      <c r="B158" s="231"/>
      <c r="C158" s="231"/>
      <c r="D158" s="231"/>
      <c r="E158" s="231"/>
      <c r="F158" s="231"/>
      <c r="G158" s="231"/>
      <c r="H158" s="49"/>
      <c r="I158" s="49"/>
      <c r="J158" s="49"/>
      <c r="K158" s="49"/>
      <c r="L158" s="49"/>
      <c r="M158" s="49"/>
      <c r="N158" s="49"/>
      <c r="O158" s="49"/>
      <c r="P158" s="49"/>
      <c r="Q158" s="50"/>
    </row>
    <row r="159" spans="1:17" ht="23.25">
      <c r="A159" s="238" t="s">
        <v>328</v>
      </c>
      <c r="B159" s="222"/>
      <c r="C159" s="222"/>
      <c r="D159" s="222"/>
      <c r="E159" s="222"/>
      <c r="F159" s="222"/>
      <c r="G159" s="222"/>
      <c r="H159" s="18"/>
      <c r="I159" s="18"/>
      <c r="J159" s="18"/>
      <c r="K159" s="18"/>
      <c r="L159" s="18"/>
      <c r="M159" s="18"/>
      <c r="N159" s="18"/>
      <c r="O159" s="18"/>
      <c r="P159" s="18"/>
      <c r="Q159" s="51"/>
    </row>
    <row r="160" spans="1:17" ht="12.75">
      <c r="A160" s="232"/>
      <c r="B160" s="222"/>
      <c r="C160" s="222"/>
      <c r="D160" s="222"/>
      <c r="E160" s="222"/>
      <c r="F160" s="222"/>
      <c r="G160" s="222"/>
      <c r="H160" s="18"/>
      <c r="I160" s="18"/>
      <c r="J160" s="18"/>
      <c r="K160" s="18"/>
      <c r="L160" s="18"/>
      <c r="M160" s="18"/>
      <c r="N160" s="18"/>
      <c r="O160" s="18"/>
      <c r="P160" s="18"/>
      <c r="Q160" s="51"/>
    </row>
    <row r="161" spans="1:17" ht="12.75">
      <c r="A161" s="233"/>
      <c r="B161" s="234"/>
      <c r="C161" s="234"/>
      <c r="D161" s="234"/>
      <c r="E161" s="234"/>
      <c r="F161" s="234"/>
      <c r="G161" s="234"/>
      <c r="H161" s="18"/>
      <c r="I161" s="18"/>
      <c r="J161" s="18"/>
      <c r="K161" s="248" t="s">
        <v>340</v>
      </c>
      <c r="L161" s="18"/>
      <c r="M161" s="18"/>
      <c r="N161" s="18"/>
      <c r="O161" s="18"/>
      <c r="P161" s="248" t="s">
        <v>341</v>
      </c>
      <c r="Q161" s="51"/>
    </row>
    <row r="162" spans="1:17" ht="12.75">
      <c r="A162" s="235"/>
      <c r="B162" s="133"/>
      <c r="C162" s="133"/>
      <c r="D162" s="133"/>
      <c r="E162" s="133"/>
      <c r="F162" s="133"/>
      <c r="G162" s="133"/>
      <c r="H162" s="18"/>
      <c r="I162" s="18"/>
      <c r="J162" s="18"/>
      <c r="K162" s="18"/>
      <c r="L162" s="18"/>
      <c r="M162" s="18"/>
      <c r="N162" s="18"/>
      <c r="O162" s="18"/>
      <c r="P162" s="18"/>
      <c r="Q162" s="51"/>
    </row>
    <row r="163" spans="1:17" ht="12.75">
      <c r="A163" s="235"/>
      <c r="B163" s="133"/>
      <c r="C163" s="133"/>
      <c r="D163" s="133"/>
      <c r="E163" s="133"/>
      <c r="F163" s="133"/>
      <c r="G163" s="133"/>
      <c r="H163" s="18"/>
      <c r="I163" s="18"/>
      <c r="J163" s="18"/>
      <c r="K163" s="18"/>
      <c r="L163" s="18"/>
      <c r="M163" s="18"/>
      <c r="N163" s="18"/>
      <c r="O163" s="18"/>
      <c r="P163" s="18"/>
      <c r="Q163" s="51"/>
    </row>
    <row r="164" spans="1:17" ht="18">
      <c r="A164" s="239" t="s">
        <v>331</v>
      </c>
      <c r="B164" s="223"/>
      <c r="C164" s="223"/>
      <c r="D164" s="224"/>
      <c r="E164" s="224"/>
      <c r="F164" s="225"/>
      <c r="G164" s="224"/>
      <c r="H164" s="18"/>
      <c r="I164" s="18"/>
      <c r="J164" s="18"/>
      <c r="K164" s="396">
        <f>K153</f>
        <v>1.6103896633333354</v>
      </c>
      <c r="L164" s="224" t="s">
        <v>329</v>
      </c>
      <c r="M164" s="18"/>
      <c r="N164" s="18"/>
      <c r="O164" s="18"/>
      <c r="P164" s="396">
        <f>P153</f>
        <v>-4.783125133333333</v>
      </c>
      <c r="Q164" s="245" t="s">
        <v>329</v>
      </c>
    </row>
    <row r="165" spans="1:17" ht="18">
      <c r="A165" s="240"/>
      <c r="B165" s="226"/>
      <c r="C165" s="226"/>
      <c r="D165" s="222"/>
      <c r="E165" s="222"/>
      <c r="F165" s="227"/>
      <c r="G165" s="222"/>
      <c r="H165" s="18"/>
      <c r="I165" s="18"/>
      <c r="J165" s="18"/>
      <c r="K165" s="397"/>
      <c r="L165" s="222"/>
      <c r="M165" s="18"/>
      <c r="N165" s="18"/>
      <c r="O165" s="18"/>
      <c r="P165" s="397"/>
      <c r="Q165" s="246"/>
    </row>
    <row r="166" spans="1:17" ht="18">
      <c r="A166" s="241" t="s">
        <v>330</v>
      </c>
      <c r="B166" s="228"/>
      <c r="C166" s="45"/>
      <c r="D166" s="222"/>
      <c r="E166" s="222"/>
      <c r="F166" s="229"/>
      <c r="G166" s="224"/>
      <c r="H166" s="18"/>
      <c r="I166" s="18"/>
      <c r="J166" s="18"/>
      <c r="K166" s="397">
        <f>'STEPPED UP GENCO'!K40</f>
        <v>1.915326345625</v>
      </c>
      <c r="L166" s="224" t="s">
        <v>329</v>
      </c>
      <c r="M166" s="18"/>
      <c r="N166" s="18"/>
      <c r="O166" s="18"/>
      <c r="P166" s="397">
        <f>'STEPPED UP GENCO'!P40</f>
        <v>-1.578004525625</v>
      </c>
      <c r="Q166" s="245" t="s">
        <v>329</v>
      </c>
    </row>
    <row r="167" spans="1:17" ht="12.75">
      <c r="A167" s="236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51"/>
    </row>
    <row r="168" spans="1:17" ht="12.75">
      <c r="A168" s="236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51"/>
    </row>
    <row r="169" spans="1:17" ht="12.75">
      <c r="A169" s="236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51"/>
    </row>
    <row r="170" spans="1:17" ht="20.25">
      <c r="A170" s="236"/>
      <c r="B170" s="18"/>
      <c r="C170" s="18"/>
      <c r="D170" s="18"/>
      <c r="E170" s="18"/>
      <c r="F170" s="18"/>
      <c r="G170" s="18"/>
      <c r="H170" s="223"/>
      <c r="I170" s="223"/>
      <c r="J170" s="242" t="s">
        <v>332</v>
      </c>
      <c r="K170" s="352">
        <f>SUM(K164:K169)</f>
        <v>3.5257160089583355</v>
      </c>
      <c r="L170" s="242" t="s">
        <v>329</v>
      </c>
      <c r="M170" s="133"/>
      <c r="N170" s="18"/>
      <c r="O170" s="18"/>
      <c r="P170" s="352">
        <f>SUM(P164:P169)</f>
        <v>-6.361129658958333</v>
      </c>
      <c r="Q170" s="373" t="s">
        <v>329</v>
      </c>
    </row>
    <row r="171" spans="1:17" ht="13.5" thickBot="1">
      <c r="A171" s="237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159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57" max="255" man="1"/>
    <brk id="90" max="255" man="1"/>
    <brk id="141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95"/>
  <sheetViews>
    <sheetView view="pageBreakPreview" zoomScale="85" zoomScaleNormal="70" zoomScaleSheetLayoutView="85" workbookViewId="0" topLeftCell="A1">
      <selection activeCell="B183" sqref="B183"/>
    </sheetView>
  </sheetViews>
  <sheetFormatPr defaultColWidth="9.140625" defaultRowHeight="12.75"/>
  <cols>
    <col min="1" max="1" width="7.421875" style="465" customWidth="1"/>
    <col min="2" max="2" width="29.57421875" style="465" customWidth="1"/>
    <col min="3" max="3" width="13.28125" style="465" customWidth="1"/>
    <col min="4" max="4" width="9.00390625" style="465" customWidth="1"/>
    <col min="5" max="5" width="16.57421875" style="465" customWidth="1"/>
    <col min="6" max="6" width="10.8515625" style="465" customWidth="1"/>
    <col min="7" max="7" width="14.00390625" style="465" customWidth="1"/>
    <col min="8" max="8" width="13.421875" style="465" customWidth="1"/>
    <col min="9" max="9" width="11.8515625" style="465" customWidth="1"/>
    <col min="10" max="11" width="16.28125" style="465" customWidth="1"/>
    <col min="12" max="12" width="13.421875" style="465" customWidth="1"/>
    <col min="13" max="13" width="16.28125" style="465" customWidth="1"/>
    <col min="14" max="14" width="12.140625" style="465" customWidth="1"/>
    <col min="15" max="15" width="15.28125" style="465" customWidth="1"/>
    <col min="16" max="16" width="15.140625" style="465" customWidth="1"/>
    <col min="17" max="17" width="29.421875" style="465" customWidth="1"/>
    <col min="18" max="19" width="9.140625" style="465" hidden="1" customWidth="1"/>
    <col min="20" max="16384" width="9.140625" style="465" customWidth="1"/>
  </cols>
  <sheetData>
    <row r="1" spans="1:17" ht="23.25" customHeight="1">
      <c r="A1" s="1" t="s">
        <v>238</v>
      </c>
      <c r="P1" s="643" t="str">
        <f>NDPL!$Q$1</f>
        <v>NOVEMBER-2016</v>
      </c>
      <c r="Q1" s="643"/>
    </row>
    <row r="2" ht="12.75">
      <c r="A2" s="16" t="s">
        <v>239</v>
      </c>
    </row>
    <row r="3" ht="20.25" customHeight="1">
      <c r="A3" s="398" t="s">
        <v>154</v>
      </c>
    </row>
    <row r="4" spans="1:16" ht="21" customHeight="1" thickBot="1">
      <c r="A4" s="399" t="s">
        <v>192</v>
      </c>
      <c r="G4" s="515"/>
      <c r="H4" s="515"/>
      <c r="I4" s="48" t="s">
        <v>398</v>
      </c>
      <c r="J4" s="515"/>
      <c r="K4" s="515"/>
      <c r="L4" s="515"/>
      <c r="M4" s="515"/>
      <c r="N4" s="48" t="s">
        <v>399</v>
      </c>
      <c r="O4" s="515"/>
      <c r="P4" s="515"/>
    </row>
    <row r="5" spans="1:17" ht="36.75" customHeight="1" thickBot="1" thickTop="1">
      <c r="A5" s="556" t="s">
        <v>8</v>
      </c>
      <c r="B5" s="557" t="s">
        <v>9</v>
      </c>
      <c r="C5" s="558" t="s">
        <v>1</v>
      </c>
      <c r="D5" s="558" t="s">
        <v>2</v>
      </c>
      <c r="E5" s="558" t="s">
        <v>3</v>
      </c>
      <c r="F5" s="558" t="s">
        <v>10</v>
      </c>
      <c r="G5" s="556" t="str">
        <f>NDPL!G5</f>
        <v>FINAL READING 01/12/2016</v>
      </c>
      <c r="H5" s="558" t="str">
        <f>NDPL!H5</f>
        <v>INTIAL READING 01/11/2016</v>
      </c>
      <c r="I5" s="558" t="s">
        <v>4</v>
      </c>
      <c r="J5" s="558" t="s">
        <v>5</v>
      </c>
      <c r="K5" s="558" t="s">
        <v>6</v>
      </c>
      <c r="L5" s="556" t="str">
        <f>NDPL!G5</f>
        <v>FINAL READING 01/12/2016</v>
      </c>
      <c r="M5" s="558" t="str">
        <f>NDPL!H5</f>
        <v>INTIAL READING 01/11/2016</v>
      </c>
      <c r="N5" s="558" t="s">
        <v>4</v>
      </c>
      <c r="O5" s="558" t="s">
        <v>5</v>
      </c>
      <c r="P5" s="558" t="s">
        <v>6</v>
      </c>
      <c r="Q5" s="589" t="s">
        <v>310</v>
      </c>
    </row>
    <row r="6" ht="2.25" customHeight="1" hidden="1" thickBot="1" thickTop="1"/>
    <row r="7" spans="1:17" ht="19.5" customHeight="1" thickTop="1">
      <c r="A7" s="279"/>
      <c r="B7" s="280" t="s">
        <v>155</v>
      </c>
      <c r="C7" s="281"/>
      <c r="D7" s="36"/>
      <c r="E7" s="36"/>
      <c r="F7" s="36"/>
      <c r="G7" s="29"/>
      <c r="H7" s="477"/>
      <c r="I7" s="477"/>
      <c r="J7" s="477"/>
      <c r="K7" s="477"/>
      <c r="L7" s="478"/>
      <c r="M7" s="477"/>
      <c r="N7" s="477"/>
      <c r="O7" s="477"/>
      <c r="P7" s="477"/>
      <c r="Q7" s="596"/>
    </row>
    <row r="8" spans="1:17" ht="24" customHeight="1">
      <c r="A8" s="268">
        <v>1</v>
      </c>
      <c r="B8" s="311" t="s">
        <v>156</v>
      </c>
      <c r="C8" s="312">
        <v>4865170</v>
      </c>
      <c r="D8" s="127" t="s">
        <v>12</v>
      </c>
      <c r="E8" s="96" t="s">
        <v>347</v>
      </c>
      <c r="F8" s="320">
        <v>5000</v>
      </c>
      <c r="G8" s="341">
        <v>999615</v>
      </c>
      <c r="H8" s="342">
        <v>999660</v>
      </c>
      <c r="I8" s="322">
        <f aca="true" t="shared" si="0" ref="I8:I16">G8-H8</f>
        <v>-45</v>
      </c>
      <c r="J8" s="322">
        <f aca="true" t="shared" si="1" ref="J8:J16">$F8*I8</f>
        <v>-225000</v>
      </c>
      <c r="K8" s="322">
        <f aca="true" t="shared" si="2" ref="K8:K16">J8/1000000</f>
        <v>-0.225</v>
      </c>
      <c r="L8" s="341">
        <v>999833</v>
      </c>
      <c r="M8" s="342">
        <v>999833</v>
      </c>
      <c r="N8" s="322">
        <f aca="true" t="shared" si="3" ref="N8:N16">L8-M8</f>
        <v>0</v>
      </c>
      <c r="O8" s="322">
        <f aca="true" t="shared" si="4" ref="O8:O16">$F8*N8</f>
        <v>0</v>
      </c>
      <c r="P8" s="322">
        <f aca="true" t="shared" si="5" ref="P8:P16">O8/1000000</f>
        <v>0</v>
      </c>
      <c r="Q8" s="481"/>
    </row>
    <row r="9" spans="1:17" ht="24.75" customHeight="1">
      <c r="A9" s="268">
        <v>2</v>
      </c>
      <c r="B9" s="311" t="s">
        <v>157</v>
      </c>
      <c r="C9" s="312">
        <v>4865095</v>
      </c>
      <c r="D9" s="127" t="s">
        <v>12</v>
      </c>
      <c r="E9" s="96" t="s">
        <v>347</v>
      </c>
      <c r="F9" s="320">
        <v>1333.33</v>
      </c>
      <c r="G9" s="341">
        <v>984825</v>
      </c>
      <c r="H9" s="342">
        <v>985019</v>
      </c>
      <c r="I9" s="322">
        <f t="shared" si="0"/>
        <v>-194</v>
      </c>
      <c r="J9" s="322">
        <f t="shared" si="1"/>
        <v>-258666.02</v>
      </c>
      <c r="K9" s="322">
        <f t="shared" si="2"/>
        <v>-0.25866602</v>
      </c>
      <c r="L9" s="341">
        <v>673055</v>
      </c>
      <c r="M9" s="342">
        <v>673058</v>
      </c>
      <c r="N9" s="322">
        <f t="shared" si="3"/>
        <v>-3</v>
      </c>
      <c r="O9" s="322">
        <f t="shared" si="4"/>
        <v>-3999.99</v>
      </c>
      <c r="P9" s="479">
        <f t="shared" si="5"/>
        <v>-0.00399999</v>
      </c>
      <c r="Q9" s="488"/>
    </row>
    <row r="10" spans="1:17" ht="22.5" customHeight="1">
      <c r="A10" s="268">
        <v>3</v>
      </c>
      <c r="B10" s="311" t="s">
        <v>158</v>
      </c>
      <c r="C10" s="312">
        <v>5295123</v>
      </c>
      <c r="D10" s="127" t="s">
        <v>12</v>
      </c>
      <c r="E10" s="96" t="s">
        <v>347</v>
      </c>
      <c r="F10" s="320">
        <v>100</v>
      </c>
      <c r="G10" s="341">
        <v>1751</v>
      </c>
      <c r="H10" s="342">
        <v>290</v>
      </c>
      <c r="I10" s="322">
        <f>G10-H10</f>
        <v>1461</v>
      </c>
      <c r="J10" s="322">
        <f t="shared" si="1"/>
        <v>146100</v>
      </c>
      <c r="K10" s="322">
        <f t="shared" si="2"/>
        <v>0.1461</v>
      </c>
      <c r="L10" s="341">
        <v>25281</v>
      </c>
      <c r="M10" s="342">
        <v>26050</v>
      </c>
      <c r="N10" s="322">
        <f>L10-M10</f>
        <v>-769</v>
      </c>
      <c r="O10" s="322">
        <f t="shared" si="4"/>
        <v>-76900</v>
      </c>
      <c r="P10" s="322">
        <f t="shared" si="5"/>
        <v>-0.0769</v>
      </c>
      <c r="Q10" s="482"/>
    </row>
    <row r="11" spans="1:17" ht="22.5" customHeight="1">
      <c r="A11" s="268">
        <v>4</v>
      </c>
      <c r="B11" s="311" t="s">
        <v>159</v>
      </c>
      <c r="C11" s="312">
        <v>4865151</v>
      </c>
      <c r="D11" s="127" t="s">
        <v>12</v>
      </c>
      <c r="E11" s="96" t="s">
        <v>347</v>
      </c>
      <c r="F11" s="320">
        <v>1000</v>
      </c>
      <c r="G11" s="341">
        <v>16984</v>
      </c>
      <c r="H11" s="342">
        <v>16980</v>
      </c>
      <c r="I11" s="322">
        <f t="shared" si="0"/>
        <v>4</v>
      </c>
      <c r="J11" s="322">
        <f t="shared" si="1"/>
        <v>4000</v>
      </c>
      <c r="K11" s="322">
        <f t="shared" si="2"/>
        <v>0.004</v>
      </c>
      <c r="L11" s="341">
        <v>412</v>
      </c>
      <c r="M11" s="342">
        <v>408</v>
      </c>
      <c r="N11" s="322">
        <f t="shared" si="3"/>
        <v>4</v>
      </c>
      <c r="O11" s="322">
        <f t="shared" si="4"/>
        <v>4000</v>
      </c>
      <c r="P11" s="322">
        <f t="shared" si="5"/>
        <v>0.004</v>
      </c>
      <c r="Q11" s="487"/>
    </row>
    <row r="12" spans="1:17" ht="22.5" customHeight="1">
      <c r="A12" s="268">
        <v>5</v>
      </c>
      <c r="B12" s="311" t="s">
        <v>160</v>
      </c>
      <c r="C12" s="312">
        <v>4865152</v>
      </c>
      <c r="D12" s="127" t="s">
        <v>12</v>
      </c>
      <c r="E12" s="96" t="s">
        <v>347</v>
      </c>
      <c r="F12" s="320">
        <v>300</v>
      </c>
      <c r="G12" s="341">
        <v>1605</v>
      </c>
      <c r="H12" s="342">
        <v>1605</v>
      </c>
      <c r="I12" s="322">
        <f t="shared" si="0"/>
        <v>0</v>
      </c>
      <c r="J12" s="322">
        <f t="shared" si="1"/>
        <v>0</v>
      </c>
      <c r="K12" s="322">
        <f t="shared" si="2"/>
        <v>0</v>
      </c>
      <c r="L12" s="341">
        <v>112</v>
      </c>
      <c r="M12" s="342">
        <v>112</v>
      </c>
      <c r="N12" s="322">
        <f t="shared" si="3"/>
        <v>0</v>
      </c>
      <c r="O12" s="322">
        <f t="shared" si="4"/>
        <v>0</v>
      </c>
      <c r="P12" s="322">
        <f t="shared" si="5"/>
        <v>0</v>
      </c>
      <c r="Q12" s="520"/>
    </row>
    <row r="13" spans="1:17" ht="22.5" customHeight="1">
      <c r="A13" s="268">
        <v>6</v>
      </c>
      <c r="B13" s="311" t="s">
        <v>161</v>
      </c>
      <c r="C13" s="312">
        <v>4865111</v>
      </c>
      <c r="D13" s="127" t="s">
        <v>12</v>
      </c>
      <c r="E13" s="96" t="s">
        <v>347</v>
      </c>
      <c r="F13" s="320">
        <v>100</v>
      </c>
      <c r="G13" s="341">
        <v>17243</v>
      </c>
      <c r="H13" s="342">
        <v>16335</v>
      </c>
      <c r="I13" s="322">
        <f>G13-H13</f>
        <v>908</v>
      </c>
      <c r="J13" s="322">
        <f t="shared" si="1"/>
        <v>90800</v>
      </c>
      <c r="K13" s="322">
        <f t="shared" si="2"/>
        <v>0.0908</v>
      </c>
      <c r="L13" s="341">
        <v>4132</v>
      </c>
      <c r="M13" s="342">
        <v>4096</v>
      </c>
      <c r="N13" s="322">
        <f>L13-M13</f>
        <v>36</v>
      </c>
      <c r="O13" s="322">
        <f t="shared" si="4"/>
        <v>3600</v>
      </c>
      <c r="P13" s="322">
        <f t="shared" si="5"/>
        <v>0.0036</v>
      </c>
      <c r="Q13" s="482"/>
    </row>
    <row r="14" spans="1:17" ht="22.5" customHeight="1">
      <c r="A14" s="268">
        <v>7</v>
      </c>
      <c r="B14" s="311" t="s">
        <v>162</v>
      </c>
      <c r="C14" s="312">
        <v>4865140</v>
      </c>
      <c r="D14" s="127" t="s">
        <v>12</v>
      </c>
      <c r="E14" s="96" t="s">
        <v>347</v>
      </c>
      <c r="F14" s="320">
        <v>75</v>
      </c>
      <c r="G14" s="341">
        <v>727681</v>
      </c>
      <c r="H14" s="342">
        <v>730627</v>
      </c>
      <c r="I14" s="322">
        <f t="shared" si="0"/>
        <v>-2946</v>
      </c>
      <c r="J14" s="322">
        <f t="shared" si="1"/>
        <v>-220950</v>
      </c>
      <c r="K14" s="322">
        <f t="shared" si="2"/>
        <v>-0.22095</v>
      </c>
      <c r="L14" s="341">
        <v>23419</v>
      </c>
      <c r="M14" s="342">
        <v>23423</v>
      </c>
      <c r="N14" s="322">
        <f t="shared" si="3"/>
        <v>-4</v>
      </c>
      <c r="O14" s="322">
        <f t="shared" si="4"/>
        <v>-300</v>
      </c>
      <c r="P14" s="322">
        <f t="shared" si="5"/>
        <v>-0.0003</v>
      </c>
      <c r="Q14" s="481"/>
    </row>
    <row r="15" spans="1:17" ht="22.5" customHeight="1">
      <c r="A15" s="268">
        <v>8</v>
      </c>
      <c r="B15" s="566" t="s">
        <v>163</v>
      </c>
      <c r="C15" s="312">
        <v>4865148</v>
      </c>
      <c r="D15" s="127" t="s">
        <v>12</v>
      </c>
      <c r="E15" s="96" t="s">
        <v>347</v>
      </c>
      <c r="F15" s="320">
        <v>75</v>
      </c>
      <c r="G15" s="341">
        <v>983867</v>
      </c>
      <c r="H15" s="342">
        <v>985439</v>
      </c>
      <c r="I15" s="322">
        <f t="shared" si="0"/>
        <v>-1572</v>
      </c>
      <c r="J15" s="322">
        <f t="shared" si="1"/>
        <v>-117900</v>
      </c>
      <c r="K15" s="322">
        <f t="shared" si="2"/>
        <v>-0.1179</v>
      </c>
      <c r="L15" s="341">
        <v>997376</v>
      </c>
      <c r="M15" s="342">
        <v>997421</v>
      </c>
      <c r="N15" s="322">
        <f t="shared" si="3"/>
        <v>-45</v>
      </c>
      <c r="O15" s="322">
        <f t="shared" si="4"/>
        <v>-3375</v>
      </c>
      <c r="P15" s="322">
        <f t="shared" si="5"/>
        <v>-0.003375</v>
      </c>
      <c r="Q15" s="482"/>
    </row>
    <row r="16" spans="1:17" ht="18">
      <c r="A16" s="268">
        <v>9</v>
      </c>
      <c r="B16" s="311" t="s">
        <v>164</v>
      </c>
      <c r="C16" s="312">
        <v>4865181</v>
      </c>
      <c r="D16" s="127" t="s">
        <v>12</v>
      </c>
      <c r="E16" s="96" t="s">
        <v>347</v>
      </c>
      <c r="F16" s="320">
        <v>900</v>
      </c>
      <c r="G16" s="341">
        <v>997514</v>
      </c>
      <c r="H16" s="342">
        <v>997710</v>
      </c>
      <c r="I16" s="322">
        <f t="shared" si="0"/>
        <v>-196</v>
      </c>
      <c r="J16" s="322">
        <f t="shared" si="1"/>
        <v>-176400</v>
      </c>
      <c r="K16" s="322">
        <f t="shared" si="2"/>
        <v>-0.1764</v>
      </c>
      <c r="L16" s="341">
        <v>998446</v>
      </c>
      <c r="M16" s="342">
        <v>998438</v>
      </c>
      <c r="N16" s="322">
        <f t="shared" si="3"/>
        <v>8</v>
      </c>
      <c r="O16" s="322">
        <f t="shared" si="4"/>
        <v>7200</v>
      </c>
      <c r="P16" s="322">
        <f t="shared" si="5"/>
        <v>0.0072</v>
      </c>
      <c r="Q16" s="488"/>
    </row>
    <row r="17" spans="1:17" ht="15.75" customHeight="1">
      <c r="A17" s="268"/>
      <c r="B17" s="313" t="s">
        <v>165</v>
      </c>
      <c r="C17" s="312"/>
      <c r="D17" s="127"/>
      <c r="E17" s="127"/>
      <c r="F17" s="320"/>
      <c r="G17" s="426"/>
      <c r="H17" s="429"/>
      <c r="I17" s="322"/>
      <c r="J17" s="322"/>
      <c r="K17" s="644"/>
      <c r="L17" s="324"/>
      <c r="M17" s="322"/>
      <c r="N17" s="322"/>
      <c r="O17" s="322"/>
      <c r="P17" s="644"/>
      <c r="Q17" s="482"/>
    </row>
    <row r="18" spans="1:17" ht="22.5" customHeight="1">
      <c r="A18" s="268">
        <v>10</v>
      </c>
      <c r="B18" s="311" t="s">
        <v>15</v>
      </c>
      <c r="C18" s="312">
        <v>5128454</v>
      </c>
      <c r="D18" s="127" t="s">
        <v>12</v>
      </c>
      <c r="E18" s="96" t="s">
        <v>347</v>
      </c>
      <c r="F18" s="320">
        <v>-500</v>
      </c>
      <c r="G18" s="341">
        <v>6883</v>
      </c>
      <c r="H18" s="342">
        <v>3422</v>
      </c>
      <c r="I18" s="322">
        <f aca="true" t="shared" si="6" ref="I18:I23">G18-H18</f>
        <v>3461</v>
      </c>
      <c r="J18" s="322">
        <f aca="true" t="shared" si="7" ref="J18:J23">$F18*I18</f>
        <v>-1730500</v>
      </c>
      <c r="K18" s="322">
        <f aca="true" t="shared" si="8" ref="K18:K23">J18/1000000</f>
        <v>-1.7305</v>
      </c>
      <c r="L18" s="341">
        <v>988853</v>
      </c>
      <c r="M18" s="342">
        <v>988853</v>
      </c>
      <c r="N18" s="322">
        <f>L18-M18</f>
        <v>0</v>
      </c>
      <c r="O18" s="322">
        <f>$F18*N18</f>
        <v>0</v>
      </c>
      <c r="P18" s="322">
        <f>O18/1000000</f>
        <v>0</v>
      </c>
      <c r="Q18" s="482"/>
    </row>
    <row r="19" spans="1:17" ht="22.5" customHeight="1">
      <c r="A19" s="268">
        <v>11</v>
      </c>
      <c r="B19" s="284" t="s">
        <v>16</v>
      </c>
      <c r="C19" s="312">
        <v>4865025</v>
      </c>
      <c r="D19" s="84" t="s">
        <v>12</v>
      </c>
      <c r="E19" s="96" t="s">
        <v>347</v>
      </c>
      <c r="F19" s="320">
        <v>-1000</v>
      </c>
      <c r="G19" s="341">
        <v>1000265</v>
      </c>
      <c r="H19" s="342">
        <v>999840</v>
      </c>
      <c r="I19" s="322">
        <f t="shared" si="6"/>
        <v>425</v>
      </c>
      <c r="J19" s="322">
        <f t="shared" si="7"/>
        <v>-425000</v>
      </c>
      <c r="K19" s="322">
        <f t="shared" si="8"/>
        <v>-0.425</v>
      </c>
      <c r="L19" s="341">
        <v>999995</v>
      </c>
      <c r="M19" s="342">
        <v>1000000</v>
      </c>
      <c r="N19" s="322">
        <f>L19-M19</f>
        <v>-5</v>
      </c>
      <c r="O19" s="322">
        <f>$F19*N19</f>
        <v>5000</v>
      </c>
      <c r="P19" s="322">
        <f>O19/1000000</f>
        <v>0.005</v>
      </c>
      <c r="Q19" s="482"/>
    </row>
    <row r="20" spans="1:17" ht="22.5" customHeight="1">
      <c r="A20" s="268">
        <v>12</v>
      </c>
      <c r="B20" s="311" t="s">
        <v>17</v>
      </c>
      <c r="C20" s="312">
        <v>5100234</v>
      </c>
      <c r="D20" s="127" t="s">
        <v>12</v>
      </c>
      <c r="E20" s="96" t="s">
        <v>347</v>
      </c>
      <c r="F20" s="320">
        <v>-1000</v>
      </c>
      <c r="G20" s="341">
        <v>997199</v>
      </c>
      <c r="H20" s="342">
        <v>997199</v>
      </c>
      <c r="I20" s="322">
        <f t="shared" si="6"/>
        <v>0</v>
      </c>
      <c r="J20" s="322">
        <f t="shared" si="7"/>
        <v>0</v>
      </c>
      <c r="K20" s="322">
        <f t="shared" si="8"/>
        <v>0</v>
      </c>
      <c r="L20" s="341">
        <v>996297</v>
      </c>
      <c r="M20" s="342">
        <v>996297</v>
      </c>
      <c r="N20" s="322">
        <f>L20-M20</f>
        <v>0</v>
      </c>
      <c r="O20" s="322">
        <f>$F20*N20</f>
        <v>0</v>
      </c>
      <c r="P20" s="322">
        <f>O20/1000000</f>
        <v>0</v>
      </c>
      <c r="Q20" s="482"/>
    </row>
    <row r="21" spans="1:17" ht="22.5" customHeight="1">
      <c r="A21" s="268">
        <v>13</v>
      </c>
      <c r="B21" s="311" t="s">
        <v>166</v>
      </c>
      <c r="C21" s="312">
        <v>4902499</v>
      </c>
      <c r="D21" s="127" t="s">
        <v>12</v>
      </c>
      <c r="E21" s="96" t="s">
        <v>347</v>
      </c>
      <c r="F21" s="320">
        <v>-1000</v>
      </c>
      <c r="G21" s="341">
        <v>1560</v>
      </c>
      <c r="H21" s="342">
        <v>1549</v>
      </c>
      <c r="I21" s="322">
        <f t="shared" si="6"/>
        <v>11</v>
      </c>
      <c r="J21" s="322">
        <f t="shared" si="7"/>
        <v>-11000</v>
      </c>
      <c r="K21" s="322">
        <f t="shared" si="8"/>
        <v>-0.011</v>
      </c>
      <c r="L21" s="341">
        <v>999887</v>
      </c>
      <c r="M21" s="342">
        <v>999899</v>
      </c>
      <c r="N21" s="322">
        <f>L21-M21</f>
        <v>-12</v>
      </c>
      <c r="O21" s="322">
        <f>$F21*N21</f>
        <v>12000</v>
      </c>
      <c r="P21" s="322">
        <f>O21/1000000</f>
        <v>0.012</v>
      </c>
      <c r="Q21" s="482"/>
    </row>
    <row r="22" spans="1:17" ht="22.5" customHeight="1">
      <c r="A22" s="268">
        <v>14</v>
      </c>
      <c r="B22" s="311" t="s">
        <v>439</v>
      </c>
      <c r="C22" s="312">
        <v>5295169</v>
      </c>
      <c r="D22" s="127" t="s">
        <v>12</v>
      </c>
      <c r="E22" s="96" t="s">
        <v>347</v>
      </c>
      <c r="F22" s="320">
        <v>-1000</v>
      </c>
      <c r="G22" s="341">
        <v>964542</v>
      </c>
      <c r="H22" s="342">
        <v>964968</v>
      </c>
      <c r="I22" s="342">
        <f t="shared" si="6"/>
        <v>-426</v>
      </c>
      <c r="J22" s="342">
        <f t="shared" si="7"/>
        <v>426000</v>
      </c>
      <c r="K22" s="342">
        <f t="shared" si="8"/>
        <v>0.426</v>
      </c>
      <c r="L22" s="341">
        <v>968057</v>
      </c>
      <c r="M22" s="342">
        <v>968074</v>
      </c>
      <c r="N22" s="342">
        <f>L22-M22</f>
        <v>-17</v>
      </c>
      <c r="O22" s="342">
        <f>$F22*N22</f>
        <v>17000</v>
      </c>
      <c r="P22" s="342">
        <f>O22/1000000</f>
        <v>0.017</v>
      </c>
      <c r="Q22" s="482"/>
    </row>
    <row r="23" spans="1:17" ht="22.5" customHeight="1">
      <c r="A23" s="268"/>
      <c r="B23" s="311"/>
      <c r="C23" s="312"/>
      <c r="D23" s="127"/>
      <c r="E23" s="96"/>
      <c r="F23" s="320">
        <v>-1000</v>
      </c>
      <c r="G23" s="341">
        <v>997819</v>
      </c>
      <c r="H23" s="342">
        <v>998291</v>
      </c>
      <c r="I23" s="342">
        <f t="shared" si="6"/>
        <v>-472</v>
      </c>
      <c r="J23" s="342">
        <f t="shared" si="7"/>
        <v>472000</v>
      </c>
      <c r="K23" s="342">
        <f t="shared" si="8"/>
        <v>0.472</v>
      </c>
      <c r="L23" s="341"/>
      <c r="M23" s="342"/>
      <c r="N23" s="342"/>
      <c r="O23" s="342"/>
      <c r="P23" s="342"/>
      <c r="Q23" s="482"/>
    </row>
    <row r="24" spans="1:17" ht="15" customHeight="1">
      <c r="A24" s="268"/>
      <c r="B24" s="313" t="s">
        <v>167</v>
      </c>
      <c r="C24" s="312"/>
      <c r="D24" s="127"/>
      <c r="E24" s="127"/>
      <c r="F24" s="320"/>
      <c r="G24" s="426"/>
      <c r="H24" s="429"/>
      <c r="I24" s="322"/>
      <c r="J24" s="322"/>
      <c r="K24" s="322"/>
      <c r="L24" s="324"/>
      <c r="M24" s="322"/>
      <c r="N24" s="322"/>
      <c r="O24" s="322"/>
      <c r="P24" s="322"/>
      <c r="Q24" s="482"/>
    </row>
    <row r="25" spans="1:17" ht="18.75" customHeight="1">
      <c r="A25" s="268">
        <v>15</v>
      </c>
      <c r="B25" s="311" t="s">
        <v>15</v>
      </c>
      <c r="C25" s="312">
        <v>5128437</v>
      </c>
      <c r="D25" s="127" t="s">
        <v>12</v>
      </c>
      <c r="E25" s="96" t="s">
        <v>347</v>
      </c>
      <c r="F25" s="320">
        <v>-1000</v>
      </c>
      <c r="G25" s="341">
        <v>984692</v>
      </c>
      <c r="H25" s="342">
        <v>981863</v>
      </c>
      <c r="I25" s="322">
        <f>G25-H25</f>
        <v>2829</v>
      </c>
      <c r="J25" s="322">
        <f>$F25*I25</f>
        <v>-2829000</v>
      </c>
      <c r="K25" s="322">
        <f>J25/1000000</f>
        <v>-2.829</v>
      </c>
      <c r="L25" s="341">
        <v>967119</v>
      </c>
      <c r="M25" s="342">
        <v>967119</v>
      </c>
      <c r="N25" s="322">
        <f>L25-M25</f>
        <v>0</v>
      </c>
      <c r="O25" s="322">
        <f>$F25*N25</f>
        <v>0</v>
      </c>
      <c r="P25" s="322">
        <f>O25/1000000</f>
        <v>0</v>
      </c>
      <c r="Q25" s="512"/>
    </row>
    <row r="26" spans="1:17" ht="17.25" customHeight="1">
      <c r="A26" s="268">
        <v>16</v>
      </c>
      <c r="B26" s="311" t="s">
        <v>16</v>
      </c>
      <c r="C26" s="312">
        <v>5295151</v>
      </c>
      <c r="D26" s="127" t="s">
        <v>12</v>
      </c>
      <c r="E26" s="96" t="s">
        <v>347</v>
      </c>
      <c r="F26" s="320">
        <v>-1000</v>
      </c>
      <c r="G26" s="341">
        <v>55918</v>
      </c>
      <c r="H26" s="342">
        <v>45624</v>
      </c>
      <c r="I26" s="342">
        <f>G26-H26</f>
        <v>10294</v>
      </c>
      <c r="J26" s="342">
        <f>$F26*I26</f>
        <v>-10294000</v>
      </c>
      <c r="K26" s="342">
        <f>J26/1000000</f>
        <v>-10.294</v>
      </c>
      <c r="L26" s="341">
        <v>13308</v>
      </c>
      <c r="M26" s="342">
        <v>13308</v>
      </c>
      <c r="N26" s="342">
        <f>L26-M26</f>
        <v>0</v>
      </c>
      <c r="O26" s="342">
        <f>$F26*N26</f>
        <v>0</v>
      </c>
      <c r="P26" s="342">
        <f>O26/1000000</f>
        <v>0</v>
      </c>
      <c r="Q26" s="512"/>
    </row>
    <row r="27" spans="1:17" ht="17.25" customHeight="1">
      <c r="A27" s="268">
        <v>17</v>
      </c>
      <c r="B27" s="311" t="s">
        <v>17</v>
      </c>
      <c r="C27" s="312">
        <v>5128460</v>
      </c>
      <c r="D27" s="127" t="s">
        <v>12</v>
      </c>
      <c r="E27" s="96" t="s">
        <v>347</v>
      </c>
      <c r="F27" s="320">
        <v>-1000</v>
      </c>
      <c r="G27" s="341">
        <v>36664</v>
      </c>
      <c r="H27" s="342">
        <v>36300</v>
      </c>
      <c r="I27" s="322">
        <f>G27-H27</f>
        <v>364</v>
      </c>
      <c r="J27" s="322">
        <f>$F27*I27</f>
        <v>-364000</v>
      </c>
      <c r="K27" s="322">
        <f>J27/1000000</f>
        <v>-0.364</v>
      </c>
      <c r="L27" s="341">
        <v>984850</v>
      </c>
      <c r="M27" s="342">
        <v>984850</v>
      </c>
      <c r="N27" s="322">
        <f>L27-M27</f>
        <v>0</v>
      </c>
      <c r="O27" s="322">
        <f>$F27*N27</f>
        <v>0</v>
      </c>
      <c r="P27" s="322">
        <f>O27/1000000</f>
        <v>0</v>
      </c>
      <c r="Q27" s="512"/>
    </row>
    <row r="28" spans="1:17" ht="17.25" customHeight="1">
      <c r="A28" s="268">
        <v>18</v>
      </c>
      <c r="B28" s="311" t="s">
        <v>166</v>
      </c>
      <c r="C28" s="312">
        <v>5295572</v>
      </c>
      <c r="D28" s="127" t="s">
        <v>12</v>
      </c>
      <c r="E28" s="96" t="s">
        <v>347</v>
      </c>
      <c r="F28" s="320">
        <v>-1000</v>
      </c>
      <c r="G28" s="341">
        <v>997843</v>
      </c>
      <c r="H28" s="342">
        <v>998304</v>
      </c>
      <c r="I28" s="342">
        <f>G28-H28</f>
        <v>-461</v>
      </c>
      <c r="J28" s="342">
        <f>$F28*I28</f>
        <v>461000</v>
      </c>
      <c r="K28" s="342">
        <f>J28/1000000</f>
        <v>0.461</v>
      </c>
      <c r="L28" s="341">
        <v>954095</v>
      </c>
      <c r="M28" s="342">
        <v>954095</v>
      </c>
      <c r="N28" s="342">
        <f>L28-M28</f>
        <v>0</v>
      </c>
      <c r="O28" s="342">
        <f>$F28*N28</f>
        <v>0</v>
      </c>
      <c r="P28" s="342">
        <f>O28/1000000</f>
        <v>0</v>
      </c>
      <c r="Q28" s="506"/>
    </row>
    <row r="29" spans="1:17" ht="17.25" customHeight="1">
      <c r="A29" s="268"/>
      <c r="B29" s="282" t="s">
        <v>168</v>
      </c>
      <c r="C29" s="312"/>
      <c r="D29" s="84"/>
      <c r="E29" s="84"/>
      <c r="F29" s="320"/>
      <c r="G29" s="426"/>
      <c r="H29" s="429"/>
      <c r="I29" s="322"/>
      <c r="J29" s="322"/>
      <c r="K29" s="322"/>
      <c r="L29" s="324"/>
      <c r="M29" s="322"/>
      <c r="N29" s="322"/>
      <c r="O29" s="322"/>
      <c r="P29" s="322"/>
      <c r="Q29" s="482"/>
    </row>
    <row r="30" spans="1:17" ht="18.75" customHeight="1">
      <c r="A30" s="268">
        <v>19</v>
      </c>
      <c r="B30" s="311" t="s">
        <v>15</v>
      </c>
      <c r="C30" s="312">
        <v>5128451</v>
      </c>
      <c r="D30" s="127" t="s">
        <v>12</v>
      </c>
      <c r="E30" s="96" t="s">
        <v>347</v>
      </c>
      <c r="F30" s="320">
        <v>-500</v>
      </c>
      <c r="G30" s="341">
        <v>998189</v>
      </c>
      <c r="H30" s="342">
        <v>1000010</v>
      </c>
      <c r="I30" s="322">
        <f>G30-H30</f>
        <v>-1821</v>
      </c>
      <c r="J30" s="322">
        <f>$F30*I30</f>
        <v>910500</v>
      </c>
      <c r="K30" s="322">
        <f>J30/1000000</f>
        <v>0.9105</v>
      </c>
      <c r="L30" s="341">
        <v>992062</v>
      </c>
      <c r="M30" s="342">
        <v>991822</v>
      </c>
      <c r="N30" s="322">
        <f>L30-M30</f>
        <v>240</v>
      </c>
      <c r="O30" s="322">
        <f>$F30*N30</f>
        <v>-120000</v>
      </c>
      <c r="P30" s="322">
        <f>O30/1000000</f>
        <v>-0.12</v>
      </c>
      <c r="Q30" s="500"/>
    </row>
    <row r="31" spans="1:17" ht="17.25" customHeight="1">
      <c r="A31" s="268">
        <v>20</v>
      </c>
      <c r="B31" s="311" t="s">
        <v>16</v>
      </c>
      <c r="C31" s="312">
        <v>4864970</v>
      </c>
      <c r="D31" s="127" t="s">
        <v>12</v>
      </c>
      <c r="E31" s="96" t="s">
        <v>347</v>
      </c>
      <c r="F31" s="320">
        <v>-1000</v>
      </c>
      <c r="G31" s="341">
        <v>997921</v>
      </c>
      <c r="H31" s="342">
        <v>998767</v>
      </c>
      <c r="I31" s="322">
        <f>G31-H31</f>
        <v>-846</v>
      </c>
      <c r="J31" s="322">
        <f>$F31*I31</f>
        <v>846000</v>
      </c>
      <c r="K31" s="322">
        <f>J31/1000000</f>
        <v>0.846</v>
      </c>
      <c r="L31" s="341">
        <v>994931</v>
      </c>
      <c r="M31" s="342">
        <v>994937</v>
      </c>
      <c r="N31" s="322">
        <f>L31-M31</f>
        <v>-6</v>
      </c>
      <c r="O31" s="322">
        <f>$F31*N31</f>
        <v>6000</v>
      </c>
      <c r="P31" s="322">
        <f>O31/1000000</f>
        <v>0.006</v>
      </c>
      <c r="Q31" s="482"/>
    </row>
    <row r="32" spans="1:17" ht="15.75" customHeight="1">
      <c r="A32" s="268">
        <v>21</v>
      </c>
      <c r="B32" s="311" t="s">
        <v>17</v>
      </c>
      <c r="C32" s="312">
        <v>4864971</v>
      </c>
      <c r="D32" s="127" t="s">
        <v>12</v>
      </c>
      <c r="E32" s="96" t="s">
        <v>347</v>
      </c>
      <c r="F32" s="320">
        <v>-1000</v>
      </c>
      <c r="G32" s="341">
        <v>18038</v>
      </c>
      <c r="H32" s="342">
        <v>19412</v>
      </c>
      <c r="I32" s="322">
        <f>G32-H32</f>
        <v>-1374</v>
      </c>
      <c r="J32" s="322">
        <f>$F32*I32</f>
        <v>1374000</v>
      </c>
      <c r="K32" s="322">
        <f>J32/1000000</f>
        <v>1.374</v>
      </c>
      <c r="L32" s="341">
        <v>997445</v>
      </c>
      <c r="M32" s="342">
        <v>997368</v>
      </c>
      <c r="N32" s="322">
        <f>L32-M32</f>
        <v>77</v>
      </c>
      <c r="O32" s="322">
        <f>$F32*N32</f>
        <v>-77000</v>
      </c>
      <c r="P32" s="322">
        <f>O32/1000000</f>
        <v>-0.077</v>
      </c>
      <c r="Q32" s="482"/>
    </row>
    <row r="33" spans="1:17" ht="15.75" customHeight="1">
      <c r="A33" s="268">
        <v>22</v>
      </c>
      <c r="B33" s="284" t="s">
        <v>166</v>
      </c>
      <c r="C33" s="312">
        <v>4864995</v>
      </c>
      <c r="D33" s="84" t="s">
        <v>12</v>
      </c>
      <c r="E33" s="96" t="s">
        <v>347</v>
      </c>
      <c r="F33" s="320">
        <v>-1000</v>
      </c>
      <c r="G33" s="341">
        <v>13845</v>
      </c>
      <c r="H33" s="342">
        <v>14683</v>
      </c>
      <c r="I33" s="322">
        <f>G33-H33</f>
        <v>-838</v>
      </c>
      <c r="J33" s="322">
        <f>$F33*I33</f>
        <v>838000</v>
      </c>
      <c r="K33" s="322">
        <f>J33/1000000</f>
        <v>0.838</v>
      </c>
      <c r="L33" s="341">
        <v>999128</v>
      </c>
      <c r="M33" s="342">
        <v>999135</v>
      </c>
      <c r="N33" s="322">
        <f>L33-M33</f>
        <v>-7</v>
      </c>
      <c r="O33" s="322">
        <f>$F33*N33</f>
        <v>7000</v>
      </c>
      <c r="P33" s="322">
        <f>O33/1000000</f>
        <v>0.007</v>
      </c>
      <c r="Q33" s="501"/>
    </row>
    <row r="34" spans="1:17" ht="17.25" customHeight="1">
      <c r="A34" s="268"/>
      <c r="B34" s="313" t="s">
        <v>169</v>
      </c>
      <c r="C34" s="312"/>
      <c r="D34" s="127"/>
      <c r="E34" s="127"/>
      <c r="F34" s="320"/>
      <c r="G34" s="426"/>
      <c r="H34" s="429"/>
      <c r="I34" s="322"/>
      <c r="J34" s="322"/>
      <c r="K34" s="322"/>
      <c r="L34" s="324"/>
      <c r="M34" s="322"/>
      <c r="N34" s="322"/>
      <c r="O34" s="322"/>
      <c r="P34" s="322"/>
      <c r="Q34" s="482"/>
    </row>
    <row r="35" spans="1:17" ht="19.5" customHeight="1">
      <c r="A35" s="268"/>
      <c r="B35" s="313" t="s">
        <v>39</v>
      </c>
      <c r="C35" s="312"/>
      <c r="D35" s="127"/>
      <c r="E35" s="127"/>
      <c r="F35" s="320"/>
      <c r="G35" s="426"/>
      <c r="H35" s="429"/>
      <c r="I35" s="322"/>
      <c r="J35" s="322"/>
      <c r="K35" s="322"/>
      <c r="L35" s="324"/>
      <c r="M35" s="322"/>
      <c r="N35" s="322"/>
      <c r="O35" s="322"/>
      <c r="P35" s="322"/>
      <c r="Q35" s="482"/>
    </row>
    <row r="36" spans="1:17" ht="22.5" customHeight="1">
      <c r="A36" s="268">
        <v>23</v>
      </c>
      <c r="B36" s="311" t="s">
        <v>170</v>
      </c>
      <c r="C36" s="312">
        <v>4864959</v>
      </c>
      <c r="D36" s="127" t="s">
        <v>12</v>
      </c>
      <c r="E36" s="96" t="s">
        <v>347</v>
      </c>
      <c r="F36" s="320">
        <v>1000</v>
      </c>
      <c r="G36" s="341">
        <v>15002</v>
      </c>
      <c r="H36" s="342">
        <v>14929</v>
      </c>
      <c r="I36" s="342">
        <f>G36-H36</f>
        <v>73</v>
      </c>
      <c r="J36" s="342">
        <f>$F36*I36</f>
        <v>73000</v>
      </c>
      <c r="K36" s="343">
        <f>J36/1000000</f>
        <v>0.073</v>
      </c>
      <c r="L36" s="341">
        <v>7133</v>
      </c>
      <c r="M36" s="342">
        <v>7132</v>
      </c>
      <c r="N36" s="342">
        <f>L36-M36</f>
        <v>1</v>
      </c>
      <c r="O36" s="342">
        <f>$F36*N36</f>
        <v>1000</v>
      </c>
      <c r="P36" s="343">
        <f>O36/1000000</f>
        <v>0.001</v>
      </c>
      <c r="Q36" s="469" t="s">
        <v>454</v>
      </c>
    </row>
    <row r="37" spans="1:17" ht="18.75" customHeight="1">
      <c r="A37" s="268"/>
      <c r="B37" s="282" t="s">
        <v>171</v>
      </c>
      <c r="C37" s="312"/>
      <c r="D37" s="84"/>
      <c r="E37" s="84"/>
      <c r="F37" s="320"/>
      <c r="G37" s="426"/>
      <c r="H37" s="429"/>
      <c r="I37" s="322"/>
      <c r="J37" s="322"/>
      <c r="K37" s="322"/>
      <c r="L37" s="324"/>
      <c r="M37" s="322"/>
      <c r="N37" s="322"/>
      <c r="O37" s="322"/>
      <c r="P37" s="322"/>
      <c r="Q37" s="482"/>
    </row>
    <row r="38" spans="1:17" ht="22.5" customHeight="1">
      <c r="A38" s="268">
        <v>24</v>
      </c>
      <c r="B38" s="284" t="s">
        <v>15</v>
      </c>
      <c r="C38" s="312">
        <v>5269210</v>
      </c>
      <c r="D38" s="84" t="s">
        <v>12</v>
      </c>
      <c r="E38" s="96" t="s">
        <v>347</v>
      </c>
      <c r="F38" s="320">
        <v>-1000</v>
      </c>
      <c r="G38" s="341">
        <v>980894</v>
      </c>
      <c r="H38" s="342">
        <v>982722</v>
      </c>
      <c r="I38" s="322">
        <f>G38-H38</f>
        <v>-1828</v>
      </c>
      <c r="J38" s="322">
        <f>$F38*I38</f>
        <v>1828000</v>
      </c>
      <c r="K38" s="322">
        <f>J38/1000000</f>
        <v>1.828</v>
      </c>
      <c r="L38" s="341">
        <v>986217</v>
      </c>
      <c r="M38" s="342">
        <v>986217</v>
      </c>
      <c r="N38" s="322">
        <f>L38-M38</f>
        <v>0</v>
      </c>
      <c r="O38" s="322">
        <f>$F38*N38</f>
        <v>0</v>
      </c>
      <c r="P38" s="322">
        <f>O38/1000000</f>
        <v>0</v>
      </c>
      <c r="Q38" s="482"/>
    </row>
    <row r="39" spans="1:17" ht="22.5" customHeight="1">
      <c r="A39" s="268">
        <v>25</v>
      </c>
      <c r="B39" s="311" t="s">
        <v>16</v>
      </c>
      <c r="C39" s="312">
        <v>5269211</v>
      </c>
      <c r="D39" s="127" t="s">
        <v>12</v>
      </c>
      <c r="E39" s="96" t="s">
        <v>347</v>
      </c>
      <c r="F39" s="320">
        <v>-1000</v>
      </c>
      <c r="G39" s="341">
        <v>991738</v>
      </c>
      <c r="H39" s="342">
        <v>992130</v>
      </c>
      <c r="I39" s="322">
        <f>G39-H39</f>
        <v>-392</v>
      </c>
      <c r="J39" s="322">
        <f>$F39*I39</f>
        <v>392000</v>
      </c>
      <c r="K39" s="322">
        <f>J39/1000000</f>
        <v>0.392</v>
      </c>
      <c r="L39" s="341">
        <v>986112</v>
      </c>
      <c r="M39" s="342">
        <v>986112</v>
      </c>
      <c r="N39" s="322">
        <f>L39-M39</f>
        <v>0</v>
      </c>
      <c r="O39" s="322">
        <f>$F39*N39</f>
        <v>0</v>
      </c>
      <c r="P39" s="322">
        <f>O39/1000000</f>
        <v>0</v>
      </c>
      <c r="Q39" s="568"/>
    </row>
    <row r="40" spans="1:17" ht="18.75" customHeight="1">
      <c r="A40" s="268"/>
      <c r="B40" s="313" t="s">
        <v>172</v>
      </c>
      <c r="C40" s="312"/>
      <c r="D40" s="127"/>
      <c r="E40" s="127"/>
      <c r="F40" s="318"/>
      <c r="G40" s="426"/>
      <c r="H40" s="429"/>
      <c r="I40" s="322"/>
      <c r="J40" s="322"/>
      <c r="K40" s="322"/>
      <c r="L40" s="324"/>
      <c r="M40" s="322"/>
      <c r="N40" s="322"/>
      <c r="O40" s="322"/>
      <c r="P40" s="322"/>
      <c r="Q40" s="482"/>
    </row>
    <row r="41" spans="1:17" ht="22.5" customHeight="1">
      <c r="A41" s="268">
        <v>26</v>
      </c>
      <c r="B41" s="311" t="s">
        <v>428</v>
      </c>
      <c r="C41" s="312">
        <v>4865010</v>
      </c>
      <c r="D41" s="127" t="s">
        <v>12</v>
      </c>
      <c r="E41" s="96" t="s">
        <v>347</v>
      </c>
      <c r="F41" s="320">
        <v>-1000</v>
      </c>
      <c r="G41" s="341">
        <v>994618</v>
      </c>
      <c r="H41" s="342">
        <v>994779</v>
      </c>
      <c r="I41" s="322">
        <f>G41-H41</f>
        <v>-161</v>
      </c>
      <c r="J41" s="322">
        <f>$F41*I41</f>
        <v>161000</v>
      </c>
      <c r="K41" s="322">
        <f>J41/1000000</f>
        <v>0.161</v>
      </c>
      <c r="L41" s="341">
        <v>991564</v>
      </c>
      <c r="M41" s="342">
        <v>991587</v>
      </c>
      <c r="N41" s="322">
        <f>L41-M41</f>
        <v>-23</v>
      </c>
      <c r="O41" s="322">
        <f>$F41*N41</f>
        <v>23000</v>
      </c>
      <c r="P41" s="322">
        <f>O41/1000000</f>
        <v>0.023</v>
      </c>
      <c r="Q41" s="482"/>
    </row>
    <row r="42" spans="1:17" ht="22.5" customHeight="1">
      <c r="A42" s="268">
        <v>27</v>
      </c>
      <c r="B42" s="311" t="s">
        <v>429</v>
      </c>
      <c r="C42" s="312">
        <v>4864965</v>
      </c>
      <c r="D42" s="127" t="s">
        <v>12</v>
      </c>
      <c r="E42" s="96" t="s">
        <v>347</v>
      </c>
      <c r="F42" s="320">
        <v>-1000</v>
      </c>
      <c r="G42" s="341">
        <v>989159</v>
      </c>
      <c r="H42" s="342">
        <v>989536</v>
      </c>
      <c r="I42" s="322">
        <f>G42-H42</f>
        <v>-377</v>
      </c>
      <c r="J42" s="322">
        <f>$F42*I42</f>
        <v>377000</v>
      </c>
      <c r="K42" s="322">
        <f>J42/1000000</f>
        <v>0.377</v>
      </c>
      <c r="L42" s="341">
        <v>932613</v>
      </c>
      <c r="M42" s="342">
        <v>932657</v>
      </c>
      <c r="N42" s="322">
        <f>L42-M42</f>
        <v>-44</v>
      </c>
      <c r="O42" s="322">
        <f>$F42*N42</f>
        <v>44000</v>
      </c>
      <c r="P42" s="322">
        <f>O42/1000000</f>
        <v>0.044</v>
      </c>
      <c r="Q42" s="482"/>
    </row>
    <row r="43" spans="1:17" ht="22.5" customHeight="1">
      <c r="A43" s="268">
        <v>28</v>
      </c>
      <c r="B43" s="284" t="s">
        <v>430</v>
      </c>
      <c r="C43" s="312">
        <v>4864933</v>
      </c>
      <c r="D43" s="84" t="s">
        <v>12</v>
      </c>
      <c r="E43" s="96" t="s">
        <v>347</v>
      </c>
      <c r="F43" s="320">
        <v>-1000</v>
      </c>
      <c r="G43" s="341">
        <v>1000054</v>
      </c>
      <c r="H43" s="342">
        <v>999998</v>
      </c>
      <c r="I43" s="322">
        <f>G43-H43</f>
        <v>56</v>
      </c>
      <c r="J43" s="322">
        <f>$F43*I43</f>
        <v>-56000</v>
      </c>
      <c r="K43" s="322">
        <f>J43/1000000</f>
        <v>-0.056</v>
      </c>
      <c r="L43" s="341">
        <v>34412</v>
      </c>
      <c r="M43" s="342">
        <v>34429</v>
      </c>
      <c r="N43" s="322">
        <f>L43-M43</f>
        <v>-17</v>
      </c>
      <c r="O43" s="322">
        <f>$F43*N43</f>
        <v>17000</v>
      </c>
      <c r="P43" s="322">
        <f>O43/1000000</f>
        <v>0.017</v>
      </c>
      <c r="Q43" s="482"/>
    </row>
    <row r="44" spans="1:17" ht="22.5" customHeight="1">
      <c r="A44" s="268">
        <v>29</v>
      </c>
      <c r="B44" s="311" t="s">
        <v>431</v>
      </c>
      <c r="C44" s="312">
        <v>4864904</v>
      </c>
      <c r="D44" s="127" t="s">
        <v>12</v>
      </c>
      <c r="E44" s="96" t="s">
        <v>347</v>
      </c>
      <c r="F44" s="320">
        <v>-1000</v>
      </c>
      <c r="G44" s="341">
        <v>998074</v>
      </c>
      <c r="H44" s="342">
        <v>997943</v>
      </c>
      <c r="I44" s="322">
        <f>G44-H44</f>
        <v>131</v>
      </c>
      <c r="J44" s="322">
        <f>$F44*I44</f>
        <v>-131000</v>
      </c>
      <c r="K44" s="322">
        <f>J44/1000000</f>
        <v>-0.131</v>
      </c>
      <c r="L44" s="341">
        <v>996849</v>
      </c>
      <c r="M44" s="342">
        <v>996852</v>
      </c>
      <c r="N44" s="322">
        <f>L44-M44</f>
        <v>-3</v>
      </c>
      <c r="O44" s="322">
        <f>$F44*N44</f>
        <v>3000</v>
      </c>
      <c r="P44" s="322">
        <f>O44/1000000</f>
        <v>0.003</v>
      </c>
      <c r="Q44" s="482"/>
    </row>
    <row r="45" spans="1:17" ht="22.5" customHeight="1" thickBot="1">
      <c r="A45" s="268">
        <v>30</v>
      </c>
      <c r="B45" s="311" t="s">
        <v>432</v>
      </c>
      <c r="C45" s="312">
        <v>4864907</v>
      </c>
      <c r="D45" s="127" t="s">
        <v>12</v>
      </c>
      <c r="E45" s="96" t="s">
        <v>347</v>
      </c>
      <c r="F45" s="755">
        <v>-1000</v>
      </c>
      <c r="G45" s="341">
        <v>995920</v>
      </c>
      <c r="H45" s="342">
        <v>995807</v>
      </c>
      <c r="I45" s="322">
        <f>G45-H45</f>
        <v>113</v>
      </c>
      <c r="J45" s="322">
        <f>$F45*I45</f>
        <v>-113000</v>
      </c>
      <c r="K45" s="322">
        <f>J45/1000000</f>
        <v>-0.113</v>
      </c>
      <c r="L45" s="341">
        <v>862069</v>
      </c>
      <c r="M45" s="342">
        <v>862125</v>
      </c>
      <c r="N45" s="322">
        <f>L45-M45</f>
        <v>-56</v>
      </c>
      <c r="O45" s="322">
        <f>$F45*N45</f>
        <v>56000</v>
      </c>
      <c r="P45" s="322">
        <f>O45/1000000</f>
        <v>0.056</v>
      </c>
      <c r="Q45" s="482"/>
    </row>
    <row r="46" spans="1:17" ht="18" customHeight="1" thickBot="1" thickTop="1">
      <c r="A46" s="400" t="s">
        <v>336</v>
      </c>
      <c r="B46" s="314"/>
      <c r="C46" s="315"/>
      <c r="D46" s="260"/>
      <c r="E46" s="261"/>
      <c r="F46" s="320"/>
      <c r="G46" s="427"/>
      <c r="H46" s="428"/>
      <c r="I46" s="326"/>
      <c r="J46" s="326"/>
      <c r="K46" s="326"/>
      <c r="L46" s="326"/>
      <c r="M46" s="326"/>
      <c r="N46" s="326"/>
      <c r="O46" s="326"/>
      <c r="P46" s="645" t="str">
        <f>NDPL!$Q$1</f>
        <v>NOVEMBER-2016</v>
      </c>
      <c r="Q46" s="645"/>
    </row>
    <row r="47" spans="1:17" ht="19.5" customHeight="1" thickTop="1">
      <c r="A47" s="279"/>
      <c r="B47" s="282" t="s">
        <v>173</v>
      </c>
      <c r="C47" s="312"/>
      <c r="D47" s="84"/>
      <c r="E47" s="84"/>
      <c r="F47" s="415"/>
      <c r="G47" s="426"/>
      <c r="H47" s="429"/>
      <c r="I47" s="322"/>
      <c r="J47" s="322"/>
      <c r="K47" s="322"/>
      <c r="L47" s="324"/>
      <c r="M47" s="322"/>
      <c r="N47" s="322"/>
      <c r="O47" s="322"/>
      <c r="P47" s="322"/>
      <c r="Q47" s="469"/>
    </row>
    <row r="48" spans="1:17" ht="15" customHeight="1">
      <c r="A48" s="268">
        <v>31</v>
      </c>
      <c r="B48" s="311" t="s">
        <v>15</v>
      </c>
      <c r="C48" s="312">
        <v>4864962</v>
      </c>
      <c r="D48" s="127" t="s">
        <v>12</v>
      </c>
      <c r="E48" s="96" t="s">
        <v>347</v>
      </c>
      <c r="F48" s="320">
        <v>-1000</v>
      </c>
      <c r="G48" s="341">
        <v>1000205</v>
      </c>
      <c r="H48" s="342">
        <v>999660</v>
      </c>
      <c r="I48" s="322">
        <f>G48-H48</f>
        <v>545</v>
      </c>
      <c r="J48" s="322">
        <f>$F48*I48</f>
        <v>-545000</v>
      </c>
      <c r="K48" s="322">
        <f>J48/1000000</f>
        <v>-0.545</v>
      </c>
      <c r="L48" s="341">
        <v>0</v>
      </c>
      <c r="M48" s="342">
        <v>0</v>
      </c>
      <c r="N48" s="322">
        <f>L48-M48</f>
        <v>0</v>
      </c>
      <c r="O48" s="322">
        <f>$F48*N48</f>
        <v>0</v>
      </c>
      <c r="P48" s="322">
        <f>O48/1000000</f>
        <v>0</v>
      </c>
      <c r="Q48" s="481" t="s">
        <v>452</v>
      </c>
    </row>
    <row r="49" spans="1:17" ht="16.5" customHeight="1">
      <c r="A49" s="268">
        <v>32</v>
      </c>
      <c r="B49" s="311" t="s">
        <v>16</v>
      </c>
      <c r="C49" s="312">
        <v>5128455</v>
      </c>
      <c r="D49" s="127" t="s">
        <v>12</v>
      </c>
      <c r="E49" s="96" t="s">
        <v>347</v>
      </c>
      <c r="F49" s="320">
        <v>-500</v>
      </c>
      <c r="G49" s="341">
        <v>999875</v>
      </c>
      <c r="H49" s="342">
        <v>998715</v>
      </c>
      <c r="I49" s="322">
        <f>G49-H49</f>
        <v>1160</v>
      </c>
      <c r="J49" s="322">
        <f>$F49*I49</f>
        <v>-580000</v>
      </c>
      <c r="K49" s="322">
        <f>J49/1000000</f>
        <v>-0.58</v>
      </c>
      <c r="L49" s="341">
        <v>998139</v>
      </c>
      <c r="M49" s="342">
        <v>998139</v>
      </c>
      <c r="N49" s="322">
        <f>L49-M49</f>
        <v>0</v>
      </c>
      <c r="O49" s="322">
        <f>$F49*N49</f>
        <v>0</v>
      </c>
      <c r="P49" s="322">
        <f>O49/1000000</f>
        <v>0</v>
      </c>
      <c r="Q49" s="469"/>
    </row>
    <row r="50" spans="1:17" ht="15.75" customHeight="1">
      <c r="A50" s="268">
        <v>33</v>
      </c>
      <c r="B50" s="311" t="s">
        <v>17</v>
      </c>
      <c r="C50" s="312">
        <v>4864979</v>
      </c>
      <c r="D50" s="127" t="s">
        <v>12</v>
      </c>
      <c r="E50" s="96" t="s">
        <v>347</v>
      </c>
      <c r="F50" s="320">
        <v>-2000</v>
      </c>
      <c r="G50" s="341">
        <v>9483</v>
      </c>
      <c r="H50" s="342">
        <v>8960</v>
      </c>
      <c r="I50" s="322">
        <f>G50-H50</f>
        <v>523</v>
      </c>
      <c r="J50" s="322">
        <f>$F50*I50</f>
        <v>-1046000</v>
      </c>
      <c r="K50" s="322">
        <f>J50/1000000</f>
        <v>-1.046</v>
      </c>
      <c r="L50" s="341">
        <v>969503</v>
      </c>
      <c r="M50" s="342">
        <v>969503</v>
      </c>
      <c r="N50" s="322">
        <f>L50-M50</f>
        <v>0</v>
      </c>
      <c r="O50" s="322">
        <f>$F50*N50</f>
        <v>0</v>
      </c>
      <c r="P50" s="322">
        <f>O50/1000000</f>
        <v>0</v>
      </c>
      <c r="Q50" s="507"/>
    </row>
    <row r="51" spans="1:17" ht="13.5" customHeight="1">
      <c r="A51" s="268"/>
      <c r="B51" s="313" t="s">
        <v>174</v>
      </c>
      <c r="C51" s="312"/>
      <c r="D51" s="127"/>
      <c r="E51" s="127"/>
      <c r="F51" s="320"/>
      <c r="G51" s="426"/>
      <c r="H51" s="429"/>
      <c r="I51" s="322"/>
      <c r="J51" s="322"/>
      <c r="K51" s="322"/>
      <c r="L51" s="324"/>
      <c r="M51" s="322"/>
      <c r="N51" s="322"/>
      <c r="O51" s="322"/>
      <c r="P51" s="322"/>
      <c r="Q51" s="469"/>
    </row>
    <row r="52" spans="1:17" ht="15" customHeight="1">
      <c r="A52" s="268">
        <v>34</v>
      </c>
      <c r="B52" s="311" t="s">
        <v>15</v>
      </c>
      <c r="C52" s="312">
        <v>4864966</v>
      </c>
      <c r="D52" s="127" t="s">
        <v>12</v>
      </c>
      <c r="E52" s="96" t="s">
        <v>347</v>
      </c>
      <c r="F52" s="320">
        <v>-1000</v>
      </c>
      <c r="G52" s="341">
        <v>993832</v>
      </c>
      <c r="H52" s="342">
        <v>993668</v>
      </c>
      <c r="I52" s="322">
        <f>G52-H52</f>
        <v>164</v>
      </c>
      <c r="J52" s="322">
        <f>$F52*I52</f>
        <v>-164000</v>
      </c>
      <c r="K52" s="322">
        <f>J52/1000000</f>
        <v>-0.164</v>
      </c>
      <c r="L52" s="341">
        <v>900317</v>
      </c>
      <c r="M52" s="342">
        <v>900327</v>
      </c>
      <c r="N52" s="322">
        <f>L52-M52</f>
        <v>-10</v>
      </c>
      <c r="O52" s="322">
        <f>$F52*N52</f>
        <v>10000</v>
      </c>
      <c r="P52" s="322">
        <f>O52/1000000</f>
        <v>0.01</v>
      </c>
      <c r="Q52" s="469"/>
    </row>
    <row r="53" spans="1:17" ht="17.25" customHeight="1">
      <c r="A53" s="268">
        <v>35</v>
      </c>
      <c r="B53" s="311" t="s">
        <v>16</v>
      </c>
      <c r="C53" s="312">
        <v>4864967</v>
      </c>
      <c r="D53" s="127" t="s">
        <v>12</v>
      </c>
      <c r="E53" s="96" t="s">
        <v>347</v>
      </c>
      <c r="F53" s="320">
        <v>-1000</v>
      </c>
      <c r="G53" s="341">
        <v>994405</v>
      </c>
      <c r="H53" s="342">
        <v>994405</v>
      </c>
      <c r="I53" s="322">
        <f>G53-H53</f>
        <v>0</v>
      </c>
      <c r="J53" s="322">
        <f>$F53*I53</f>
        <v>0</v>
      </c>
      <c r="K53" s="322">
        <f>J53/1000000</f>
        <v>0</v>
      </c>
      <c r="L53" s="341">
        <v>927475</v>
      </c>
      <c r="M53" s="342">
        <v>927475</v>
      </c>
      <c r="N53" s="322">
        <f>L53-M53</f>
        <v>0</v>
      </c>
      <c r="O53" s="322">
        <f>$F53*N53</f>
        <v>0</v>
      </c>
      <c r="P53" s="322">
        <f>O53/1000000</f>
        <v>0</v>
      </c>
      <c r="Q53" s="469"/>
    </row>
    <row r="54" spans="1:17" ht="17.25" customHeight="1">
      <c r="A54" s="268">
        <v>36</v>
      </c>
      <c r="B54" s="311" t="s">
        <v>17</v>
      </c>
      <c r="C54" s="312">
        <v>4865000</v>
      </c>
      <c r="D54" s="127" t="s">
        <v>12</v>
      </c>
      <c r="E54" s="96" t="s">
        <v>347</v>
      </c>
      <c r="F54" s="320">
        <v>-1000</v>
      </c>
      <c r="G54" s="341">
        <v>997718</v>
      </c>
      <c r="H54" s="342">
        <v>997538</v>
      </c>
      <c r="I54" s="322">
        <f>G54-H54</f>
        <v>180</v>
      </c>
      <c r="J54" s="322">
        <f>$F54*I54</f>
        <v>-180000</v>
      </c>
      <c r="K54" s="322">
        <f>J54/1000000</f>
        <v>-0.18</v>
      </c>
      <c r="L54" s="341">
        <v>985479</v>
      </c>
      <c r="M54" s="342">
        <v>985487</v>
      </c>
      <c r="N54" s="322">
        <f>L54-M54</f>
        <v>-8</v>
      </c>
      <c r="O54" s="322">
        <f>$F54*N54</f>
        <v>8000</v>
      </c>
      <c r="P54" s="322">
        <f>O54/1000000</f>
        <v>0.008</v>
      </c>
      <c r="Q54" s="481"/>
    </row>
    <row r="55" spans="1:17" ht="17.25" customHeight="1">
      <c r="A55" s="268">
        <v>37</v>
      </c>
      <c r="B55" s="311" t="s">
        <v>166</v>
      </c>
      <c r="C55" s="312">
        <v>5295171</v>
      </c>
      <c r="D55" s="127" t="s">
        <v>12</v>
      </c>
      <c r="E55" s="96" t="s">
        <v>347</v>
      </c>
      <c r="F55" s="320">
        <v>-1000</v>
      </c>
      <c r="G55" s="341">
        <v>1000065</v>
      </c>
      <c r="H55" s="342">
        <v>999265</v>
      </c>
      <c r="I55" s="342">
        <f>G55-H55</f>
        <v>800</v>
      </c>
      <c r="J55" s="342">
        <f>$F55*I55</f>
        <v>-800000</v>
      </c>
      <c r="K55" s="342">
        <f>J55/1000000</f>
        <v>-0.8</v>
      </c>
      <c r="L55" s="341">
        <v>6106</v>
      </c>
      <c r="M55" s="342">
        <v>6140</v>
      </c>
      <c r="N55" s="342">
        <f>L55-M55</f>
        <v>-34</v>
      </c>
      <c r="O55" s="342">
        <f>$F55*N55</f>
        <v>34000</v>
      </c>
      <c r="P55" s="342">
        <f>O55/1000000</f>
        <v>0.034</v>
      </c>
      <c r="Q55" s="509"/>
    </row>
    <row r="56" spans="1:17" ht="17.25" customHeight="1">
      <c r="A56" s="268"/>
      <c r="B56" s="313" t="s">
        <v>119</v>
      </c>
      <c r="C56" s="312"/>
      <c r="D56" s="127"/>
      <c r="E56" s="96"/>
      <c r="F56" s="318"/>
      <c r="G56" s="426"/>
      <c r="H56" s="429"/>
      <c r="I56" s="322"/>
      <c r="J56" s="322"/>
      <c r="K56" s="322"/>
      <c r="L56" s="324"/>
      <c r="M56" s="322"/>
      <c r="N56" s="322"/>
      <c r="O56" s="322"/>
      <c r="P56" s="322"/>
      <c r="Q56" s="469"/>
    </row>
    <row r="57" spans="1:17" ht="15.75" customHeight="1">
      <c r="A57" s="268">
        <v>38</v>
      </c>
      <c r="B57" s="311" t="s">
        <v>369</v>
      </c>
      <c r="C57" s="312">
        <v>4864827</v>
      </c>
      <c r="D57" s="127" t="s">
        <v>12</v>
      </c>
      <c r="E57" s="96" t="s">
        <v>347</v>
      </c>
      <c r="F57" s="318">
        <v>-666.666</v>
      </c>
      <c r="G57" s="341">
        <v>968807</v>
      </c>
      <c r="H57" s="342">
        <v>969575</v>
      </c>
      <c r="I57" s="322">
        <f>G57-H57</f>
        <v>-768</v>
      </c>
      <c r="J57" s="322">
        <f>$F57*I57</f>
        <v>511999.488</v>
      </c>
      <c r="K57" s="322">
        <f>J57/1000000</f>
        <v>0.5119994880000001</v>
      </c>
      <c r="L57" s="341">
        <v>967287</v>
      </c>
      <c r="M57" s="342">
        <v>967292</v>
      </c>
      <c r="N57" s="322">
        <f>L57-M57</f>
        <v>-5</v>
      </c>
      <c r="O57" s="322">
        <f>$F57*N57</f>
        <v>3333.3300000000004</v>
      </c>
      <c r="P57" s="322">
        <f>O57/1000000</f>
        <v>0.0033333300000000002</v>
      </c>
      <c r="Q57" s="470"/>
    </row>
    <row r="58" spans="1:17" ht="17.25" customHeight="1">
      <c r="A58" s="268">
        <v>39</v>
      </c>
      <c r="B58" s="311" t="s">
        <v>176</v>
      </c>
      <c r="C58" s="312">
        <v>4864952</v>
      </c>
      <c r="D58" s="127" t="s">
        <v>12</v>
      </c>
      <c r="E58" s="96" t="s">
        <v>347</v>
      </c>
      <c r="F58" s="775">
        <v>-2500</v>
      </c>
      <c r="G58" s="341">
        <v>991983</v>
      </c>
      <c r="H58" s="342">
        <v>991696</v>
      </c>
      <c r="I58" s="322">
        <f>G58-H58</f>
        <v>287</v>
      </c>
      <c r="J58" s="322">
        <f>$F58*I58</f>
        <v>-717500</v>
      </c>
      <c r="K58" s="322">
        <f>J58/1000000</f>
        <v>-0.7175</v>
      </c>
      <c r="L58" s="341">
        <v>999814</v>
      </c>
      <c r="M58" s="342">
        <v>999814</v>
      </c>
      <c r="N58" s="322">
        <f>L58-M58</f>
        <v>0</v>
      </c>
      <c r="O58" s="322">
        <f>$F58*N58</f>
        <v>0</v>
      </c>
      <c r="P58" s="322">
        <f>O58/1000000</f>
        <v>0</v>
      </c>
      <c r="Q58" s="469"/>
    </row>
    <row r="59" spans="1:17" ht="18.75" customHeight="1">
      <c r="A59" s="268"/>
      <c r="B59" s="313" t="s">
        <v>371</v>
      </c>
      <c r="C59" s="312"/>
      <c r="D59" s="127"/>
      <c r="E59" s="96"/>
      <c r="F59" s="318"/>
      <c r="G59" s="426"/>
      <c r="H59" s="429"/>
      <c r="I59" s="322"/>
      <c r="J59" s="322"/>
      <c r="K59" s="322"/>
      <c r="L59" s="324"/>
      <c r="M59" s="322"/>
      <c r="N59" s="322"/>
      <c r="O59" s="322"/>
      <c r="P59" s="322"/>
      <c r="Q59" s="469"/>
    </row>
    <row r="60" spans="1:17" ht="21" customHeight="1">
      <c r="A60" s="268">
        <v>40</v>
      </c>
      <c r="B60" s="311" t="s">
        <v>369</v>
      </c>
      <c r="C60" s="312">
        <v>4865024</v>
      </c>
      <c r="D60" s="127" t="s">
        <v>12</v>
      </c>
      <c r="E60" s="96" t="s">
        <v>347</v>
      </c>
      <c r="F60" s="417">
        <v>-2000</v>
      </c>
      <c r="G60" s="341">
        <v>5134</v>
      </c>
      <c r="H60" s="342">
        <v>4866</v>
      </c>
      <c r="I60" s="322">
        <f>G60-H60</f>
        <v>268</v>
      </c>
      <c r="J60" s="322">
        <f>$F60*I60</f>
        <v>-536000</v>
      </c>
      <c r="K60" s="322">
        <f>J60/1000000</f>
        <v>-0.536</v>
      </c>
      <c r="L60" s="341">
        <v>1923</v>
      </c>
      <c r="M60" s="342">
        <v>1923</v>
      </c>
      <c r="N60" s="322">
        <f>L60-M60</f>
        <v>0</v>
      </c>
      <c r="O60" s="322">
        <f>$F60*N60</f>
        <v>0</v>
      </c>
      <c r="P60" s="322">
        <f>O60/1000000</f>
        <v>0</v>
      </c>
      <c r="Q60" s="469"/>
    </row>
    <row r="61" spans="1:17" ht="21" customHeight="1">
      <c r="A61" s="268">
        <v>41</v>
      </c>
      <c r="B61" s="311" t="s">
        <v>176</v>
      </c>
      <c r="C61" s="312">
        <v>4864920</v>
      </c>
      <c r="D61" s="127" t="s">
        <v>12</v>
      </c>
      <c r="E61" s="96" t="s">
        <v>347</v>
      </c>
      <c r="F61" s="417">
        <v>-2000</v>
      </c>
      <c r="G61" s="341">
        <v>2093</v>
      </c>
      <c r="H61" s="342">
        <v>1797</v>
      </c>
      <c r="I61" s="322">
        <f>G61-H61</f>
        <v>296</v>
      </c>
      <c r="J61" s="322">
        <f>$F61*I61</f>
        <v>-592000</v>
      </c>
      <c r="K61" s="322">
        <f>J61/1000000</f>
        <v>-0.592</v>
      </c>
      <c r="L61" s="341">
        <v>974</v>
      </c>
      <c r="M61" s="342">
        <v>974</v>
      </c>
      <c r="N61" s="322">
        <f>L61-M61</f>
        <v>0</v>
      </c>
      <c r="O61" s="322">
        <f>$F61*N61</f>
        <v>0</v>
      </c>
      <c r="P61" s="322">
        <f>O61/1000000</f>
        <v>0</v>
      </c>
      <c r="Q61" s="469"/>
    </row>
    <row r="62" spans="1:17" ht="18" customHeight="1">
      <c r="A62" s="268"/>
      <c r="B62" s="455" t="s">
        <v>377</v>
      </c>
      <c r="C62" s="312"/>
      <c r="D62" s="127"/>
      <c r="E62" s="96"/>
      <c r="F62" s="417"/>
      <c r="G62" s="341"/>
      <c r="H62" s="342"/>
      <c r="I62" s="322"/>
      <c r="J62" s="322"/>
      <c r="K62" s="322"/>
      <c r="L62" s="341"/>
      <c r="M62" s="342"/>
      <c r="N62" s="322"/>
      <c r="O62" s="322"/>
      <c r="P62" s="322"/>
      <c r="Q62" s="469"/>
    </row>
    <row r="63" spans="1:17" ht="21" customHeight="1">
      <c r="A63" s="268">
        <v>42</v>
      </c>
      <c r="B63" s="311" t="s">
        <v>369</v>
      </c>
      <c r="C63" s="312">
        <v>5128414</v>
      </c>
      <c r="D63" s="127" t="s">
        <v>12</v>
      </c>
      <c r="E63" s="96" t="s">
        <v>347</v>
      </c>
      <c r="F63" s="417">
        <v>-1000</v>
      </c>
      <c r="G63" s="341">
        <v>918522</v>
      </c>
      <c r="H63" s="342">
        <v>920148</v>
      </c>
      <c r="I63" s="322">
        <f>G63-H63</f>
        <v>-1626</v>
      </c>
      <c r="J63" s="322">
        <f>$F63*I63</f>
        <v>1626000</v>
      </c>
      <c r="K63" s="322">
        <f>J63/1000000</f>
        <v>1.626</v>
      </c>
      <c r="L63" s="341">
        <v>983892</v>
      </c>
      <c r="M63" s="342">
        <v>983904</v>
      </c>
      <c r="N63" s="322">
        <f>L63-M63</f>
        <v>-12</v>
      </c>
      <c r="O63" s="322">
        <f>$F63*N63</f>
        <v>12000</v>
      </c>
      <c r="P63" s="322">
        <f>O63/1000000</f>
        <v>0.012</v>
      </c>
      <c r="Q63" s="469"/>
    </row>
    <row r="64" spans="1:17" ht="21" customHeight="1">
      <c r="A64" s="268">
        <v>43</v>
      </c>
      <c r="B64" s="311" t="s">
        <v>176</v>
      </c>
      <c r="C64" s="312">
        <v>5128416</v>
      </c>
      <c r="D64" s="127" t="s">
        <v>12</v>
      </c>
      <c r="E64" s="96" t="s">
        <v>347</v>
      </c>
      <c r="F64" s="417">
        <v>-1000</v>
      </c>
      <c r="G64" s="341">
        <v>927673</v>
      </c>
      <c r="H64" s="342">
        <v>928805</v>
      </c>
      <c r="I64" s="322">
        <f>G64-H64</f>
        <v>-1132</v>
      </c>
      <c r="J64" s="322">
        <f>$F64*I64</f>
        <v>1132000</v>
      </c>
      <c r="K64" s="322">
        <f>J64/1000000</f>
        <v>1.132</v>
      </c>
      <c r="L64" s="341">
        <v>987336</v>
      </c>
      <c r="M64" s="342">
        <v>987336</v>
      </c>
      <c r="N64" s="322">
        <f>L64-M64</f>
        <v>0</v>
      </c>
      <c r="O64" s="322">
        <f>$F64*N64</f>
        <v>0</v>
      </c>
      <c r="P64" s="322">
        <f>O64/1000000</f>
        <v>0</v>
      </c>
      <c r="Q64" s="469"/>
    </row>
    <row r="65" spans="1:17" ht="21" customHeight="1">
      <c r="A65" s="268"/>
      <c r="B65" s="455" t="s">
        <v>386</v>
      </c>
      <c r="C65" s="312"/>
      <c r="D65" s="127"/>
      <c r="E65" s="96"/>
      <c r="F65" s="417"/>
      <c r="G65" s="341"/>
      <c r="H65" s="342"/>
      <c r="I65" s="322"/>
      <c r="J65" s="322"/>
      <c r="K65" s="322"/>
      <c r="L65" s="341"/>
      <c r="M65" s="342"/>
      <c r="N65" s="322"/>
      <c r="O65" s="322"/>
      <c r="P65" s="322"/>
      <c r="Q65" s="469"/>
    </row>
    <row r="66" spans="1:17" ht="21" customHeight="1">
      <c r="A66" s="268">
        <v>44</v>
      </c>
      <c r="B66" s="311" t="s">
        <v>387</v>
      </c>
      <c r="C66" s="312">
        <v>5100228</v>
      </c>
      <c r="D66" s="127" t="s">
        <v>12</v>
      </c>
      <c r="E66" s="96" t="s">
        <v>347</v>
      </c>
      <c r="F66" s="417">
        <v>800</v>
      </c>
      <c r="G66" s="341">
        <v>993087</v>
      </c>
      <c r="H66" s="342">
        <v>993087</v>
      </c>
      <c r="I66" s="322">
        <f aca="true" t="shared" si="9" ref="I66:I71">G66-H66</f>
        <v>0</v>
      </c>
      <c r="J66" s="322">
        <f aca="true" t="shared" si="10" ref="J66:J71">$F66*I66</f>
        <v>0</v>
      </c>
      <c r="K66" s="322">
        <f aca="true" t="shared" si="11" ref="K66:K71">J66/1000000</f>
        <v>0</v>
      </c>
      <c r="L66" s="341">
        <v>1367</v>
      </c>
      <c r="M66" s="342">
        <v>1367</v>
      </c>
      <c r="N66" s="322">
        <f aca="true" t="shared" si="12" ref="N66:N71">L66-M66</f>
        <v>0</v>
      </c>
      <c r="O66" s="322">
        <f aca="true" t="shared" si="13" ref="O66:O71">$F66*N66</f>
        <v>0</v>
      </c>
      <c r="P66" s="322">
        <f aca="true" t="shared" si="14" ref="P66:P71">O66/1000000</f>
        <v>0</v>
      </c>
      <c r="Q66" s="469"/>
    </row>
    <row r="67" spans="1:17" ht="21" customHeight="1">
      <c r="A67" s="268">
        <v>45</v>
      </c>
      <c r="B67" s="362" t="s">
        <v>388</v>
      </c>
      <c r="C67" s="312">
        <v>5128441</v>
      </c>
      <c r="D67" s="127" t="s">
        <v>12</v>
      </c>
      <c r="E67" s="96" t="s">
        <v>347</v>
      </c>
      <c r="F67" s="417">
        <v>800</v>
      </c>
      <c r="G67" s="341">
        <v>30238</v>
      </c>
      <c r="H67" s="342">
        <v>30581</v>
      </c>
      <c r="I67" s="322">
        <f t="shared" si="9"/>
        <v>-343</v>
      </c>
      <c r="J67" s="322">
        <f t="shared" si="10"/>
        <v>-274400</v>
      </c>
      <c r="K67" s="322">
        <f t="shared" si="11"/>
        <v>-0.2744</v>
      </c>
      <c r="L67" s="341">
        <v>6349</v>
      </c>
      <c r="M67" s="342">
        <v>6349</v>
      </c>
      <c r="N67" s="322">
        <f t="shared" si="12"/>
        <v>0</v>
      </c>
      <c r="O67" s="322">
        <f t="shared" si="13"/>
        <v>0</v>
      </c>
      <c r="P67" s="322">
        <f t="shared" si="14"/>
        <v>0</v>
      </c>
      <c r="Q67" s="469"/>
    </row>
    <row r="68" spans="1:17" ht="21" customHeight="1">
      <c r="A68" s="268">
        <v>46</v>
      </c>
      <c r="B68" s="311" t="s">
        <v>363</v>
      </c>
      <c r="C68" s="312">
        <v>5128443</v>
      </c>
      <c r="D68" s="127" t="s">
        <v>12</v>
      </c>
      <c r="E68" s="96" t="s">
        <v>347</v>
      </c>
      <c r="F68" s="417">
        <v>800</v>
      </c>
      <c r="G68" s="341">
        <v>904850</v>
      </c>
      <c r="H68" s="342">
        <v>905624</v>
      </c>
      <c r="I68" s="322">
        <f t="shared" si="9"/>
        <v>-774</v>
      </c>
      <c r="J68" s="322">
        <f t="shared" si="10"/>
        <v>-619200</v>
      </c>
      <c r="K68" s="322">
        <f t="shared" si="11"/>
        <v>-0.6192</v>
      </c>
      <c r="L68" s="341">
        <v>997110</v>
      </c>
      <c r="M68" s="342">
        <v>997110</v>
      </c>
      <c r="N68" s="322">
        <f t="shared" si="12"/>
        <v>0</v>
      </c>
      <c r="O68" s="322">
        <f t="shared" si="13"/>
        <v>0</v>
      </c>
      <c r="P68" s="322">
        <f t="shared" si="14"/>
        <v>0</v>
      </c>
      <c r="Q68" s="469"/>
    </row>
    <row r="69" spans="1:17" ht="21" customHeight="1">
      <c r="A69" s="268" t="s">
        <v>468</v>
      </c>
      <c r="B69" s="311" t="s">
        <v>391</v>
      </c>
      <c r="C69" s="312">
        <v>5128407</v>
      </c>
      <c r="D69" s="127" t="s">
        <v>12</v>
      </c>
      <c r="E69" s="96" t="s">
        <v>347</v>
      </c>
      <c r="F69" s="417">
        <v>-2000</v>
      </c>
      <c r="G69" s="341">
        <v>999427</v>
      </c>
      <c r="H69" s="342">
        <v>999427</v>
      </c>
      <c r="I69" s="322">
        <f t="shared" si="9"/>
        <v>0</v>
      </c>
      <c r="J69" s="322">
        <f t="shared" si="10"/>
        <v>0</v>
      </c>
      <c r="K69" s="322">
        <f t="shared" si="11"/>
        <v>0</v>
      </c>
      <c r="L69" s="341">
        <v>30</v>
      </c>
      <c r="M69" s="342">
        <v>30</v>
      </c>
      <c r="N69" s="322">
        <f t="shared" si="12"/>
        <v>0</v>
      </c>
      <c r="O69" s="322">
        <f t="shared" si="13"/>
        <v>0</v>
      </c>
      <c r="P69" s="322">
        <f t="shared" si="14"/>
        <v>0</v>
      </c>
      <c r="Q69" s="469"/>
    </row>
    <row r="70" spans="1:17" ht="21" customHeight="1">
      <c r="A70" s="268">
        <v>48</v>
      </c>
      <c r="B70" s="311" t="s">
        <v>437</v>
      </c>
      <c r="C70" s="312">
        <v>4865049</v>
      </c>
      <c r="D70" s="127" t="s">
        <v>12</v>
      </c>
      <c r="E70" s="96" t="s">
        <v>347</v>
      </c>
      <c r="F70" s="417">
        <v>800</v>
      </c>
      <c r="G70" s="341">
        <v>999920</v>
      </c>
      <c r="H70" s="342">
        <v>999899</v>
      </c>
      <c r="I70" s="322">
        <f t="shared" si="9"/>
        <v>21</v>
      </c>
      <c r="J70" s="322">
        <f t="shared" si="10"/>
        <v>16800</v>
      </c>
      <c r="K70" s="322">
        <f t="shared" si="11"/>
        <v>0.0168</v>
      </c>
      <c r="L70" s="341">
        <v>999790</v>
      </c>
      <c r="M70" s="342">
        <v>999790</v>
      </c>
      <c r="N70" s="322">
        <f t="shared" si="12"/>
        <v>0</v>
      </c>
      <c r="O70" s="322">
        <f t="shared" si="13"/>
        <v>0</v>
      </c>
      <c r="P70" s="322">
        <f t="shared" si="14"/>
        <v>0</v>
      </c>
      <c r="Q70" s="469"/>
    </row>
    <row r="71" spans="1:17" ht="21" customHeight="1">
      <c r="A71" s="268">
        <v>49</v>
      </c>
      <c r="B71" s="311" t="s">
        <v>438</v>
      </c>
      <c r="C71" s="312">
        <v>5129958</v>
      </c>
      <c r="D71" s="127" t="s">
        <v>12</v>
      </c>
      <c r="E71" s="96" t="s">
        <v>347</v>
      </c>
      <c r="F71" s="417">
        <v>1000</v>
      </c>
      <c r="G71" s="341">
        <v>999917</v>
      </c>
      <c r="H71" s="342">
        <v>999941</v>
      </c>
      <c r="I71" s="322">
        <f t="shared" si="9"/>
        <v>-24</v>
      </c>
      <c r="J71" s="322">
        <f t="shared" si="10"/>
        <v>-24000</v>
      </c>
      <c r="K71" s="322">
        <f t="shared" si="11"/>
        <v>-0.024</v>
      </c>
      <c r="L71" s="341">
        <v>617</v>
      </c>
      <c r="M71" s="342">
        <v>617</v>
      </c>
      <c r="N71" s="322">
        <f t="shared" si="12"/>
        <v>0</v>
      </c>
      <c r="O71" s="322">
        <f t="shared" si="13"/>
        <v>0</v>
      </c>
      <c r="P71" s="322">
        <f t="shared" si="14"/>
        <v>0</v>
      </c>
      <c r="Q71" s="469"/>
    </row>
    <row r="72" spans="1:17" ht="21" customHeight="1">
      <c r="A72" s="268"/>
      <c r="B72" s="282" t="s">
        <v>105</v>
      </c>
      <c r="C72" s="312"/>
      <c r="D72" s="84"/>
      <c r="E72" s="84"/>
      <c r="F72" s="318"/>
      <c r="G72" s="426"/>
      <c r="H72" s="429"/>
      <c r="I72" s="322"/>
      <c r="J72" s="322"/>
      <c r="K72" s="322"/>
      <c r="L72" s="324"/>
      <c r="M72" s="322"/>
      <c r="N72" s="322"/>
      <c r="O72" s="322"/>
      <c r="P72" s="322"/>
      <c r="Q72" s="469"/>
    </row>
    <row r="73" spans="1:17" ht="18" customHeight="1">
      <c r="A73" s="268">
        <v>50</v>
      </c>
      <c r="B73" s="311" t="s">
        <v>116</v>
      </c>
      <c r="C73" s="312">
        <v>4864951</v>
      </c>
      <c r="D73" s="127" t="s">
        <v>12</v>
      </c>
      <c r="E73" s="96" t="s">
        <v>347</v>
      </c>
      <c r="F73" s="320">
        <v>1000</v>
      </c>
      <c r="G73" s="341">
        <v>981911</v>
      </c>
      <c r="H73" s="342">
        <v>983196</v>
      </c>
      <c r="I73" s="322">
        <f>G73-H73</f>
        <v>-1285</v>
      </c>
      <c r="J73" s="322">
        <f>$F73*I73</f>
        <v>-1285000</v>
      </c>
      <c r="K73" s="322">
        <f>J73/1000000</f>
        <v>-1.285</v>
      </c>
      <c r="L73" s="341">
        <v>34257</v>
      </c>
      <c r="M73" s="342">
        <v>34260</v>
      </c>
      <c r="N73" s="322">
        <f>L73-M73</f>
        <v>-3</v>
      </c>
      <c r="O73" s="322">
        <f>$F73*N73</f>
        <v>-3000</v>
      </c>
      <c r="P73" s="322">
        <f>O73/1000000</f>
        <v>-0.003</v>
      </c>
      <c r="Q73" s="469"/>
    </row>
    <row r="74" spans="1:17" ht="17.25" customHeight="1">
      <c r="A74" s="268">
        <v>51</v>
      </c>
      <c r="B74" s="311" t="s">
        <v>117</v>
      </c>
      <c r="C74" s="312">
        <v>4865016</v>
      </c>
      <c r="D74" s="127" t="s">
        <v>12</v>
      </c>
      <c r="E74" s="96" t="s">
        <v>347</v>
      </c>
      <c r="F74" s="320">
        <v>2000</v>
      </c>
      <c r="G74" s="341">
        <v>7</v>
      </c>
      <c r="H74" s="342">
        <v>7</v>
      </c>
      <c r="I74" s="322">
        <f>G74-H74</f>
        <v>0</v>
      </c>
      <c r="J74" s="322">
        <f>$F74*I74</f>
        <v>0</v>
      </c>
      <c r="K74" s="322">
        <f>J74/1000000</f>
        <v>0</v>
      </c>
      <c r="L74" s="341">
        <v>999722</v>
      </c>
      <c r="M74" s="342">
        <v>999722</v>
      </c>
      <c r="N74" s="322">
        <f>L74-M74</f>
        <v>0</v>
      </c>
      <c r="O74" s="322">
        <f>$F74*N74</f>
        <v>0</v>
      </c>
      <c r="P74" s="322">
        <f>O74/1000000</f>
        <v>0</v>
      </c>
      <c r="Q74" s="481"/>
    </row>
    <row r="75" spans="1:17" ht="19.5" customHeight="1">
      <c r="A75" s="268"/>
      <c r="B75" s="313" t="s">
        <v>175</v>
      </c>
      <c r="C75" s="312"/>
      <c r="D75" s="127"/>
      <c r="E75" s="127"/>
      <c r="F75" s="320"/>
      <c r="G75" s="426"/>
      <c r="H75" s="429"/>
      <c r="I75" s="322"/>
      <c r="J75" s="322"/>
      <c r="K75" s="322"/>
      <c r="L75" s="324"/>
      <c r="M75" s="322"/>
      <c r="N75" s="322"/>
      <c r="O75" s="322"/>
      <c r="P75" s="322"/>
      <c r="Q75" s="469"/>
    </row>
    <row r="76" spans="1:17" ht="19.5" customHeight="1">
      <c r="A76" s="268">
        <v>52</v>
      </c>
      <c r="B76" s="311" t="s">
        <v>36</v>
      </c>
      <c r="C76" s="312">
        <v>5128432</v>
      </c>
      <c r="D76" s="127" t="s">
        <v>12</v>
      </c>
      <c r="E76" s="96" t="s">
        <v>347</v>
      </c>
      <c r="F76" s="320">
        <v>-1000</v>
      </c>
      <c r="G76" s="341">
        <v>6271</v>
      </c>
      <c r="H76" s="342">
        <v>3145</v>
      </c>
      <c r="I76" s="322">
        <f>G76-H76</f>
        <v>3126</v>
      </c>
      <c r="J76" s="322">
        <f>$F76*I76</f>
        <v>-3126000</v>
      </c>
      <c r="K76" s="322">
        <f>J76/1000000</f>
        <v>-3.126</v>
      </c>
      <c r="L76" s="341">
        <v>999976</v>
      </c>
      <c r="M76" s="342">
        <v>999976</v>
      </c>
      <c r="N76" s="322">
        <f>L76-M76</f>
        <v>0</v>
      </c>
      <c r="O76" s="322">
        <f>$F76*N76</f>
        <v>0</v>
      </c>
      <c r="P76" s="322">
        <f>O76/1000000</f>
        <v>0</v>
      </c>
      <c r="Q76" s="469"/>
    </row>
    <row r="77" spans="1:17" ht="17.25" customHeight="1">
      <c r="A77" s="268">
        <v>53</v>
      </c>
      <c r="B77" s="311" t="s">
        <v>176</v>
      </c>
      <c r="C77" s="312">
        <v>4865020</v>
      </c>
      <c r="D77" s="127" t="s">
        <v>12</v>
      </c>
      <c r="E77" s="96" t="s">
        <v>347</v>
      </c>
      <c r="F77" s="320">
        <v>-1000</v>
      </c>
      <c r="G77" s="341">
        <v>3295</v>
      </c>
      <c r="H77" s="342">
        <v>2259</v>
      </c>
      <c r="I77" s="322">
        <f>G77-H77</f>
        <v>1036</v>
      </c>
      <c r="J77" s="322">
        <f>$F77*I77</f>
        <v>-1036000</v>
      </c>
      <c r="K77" s="322">
        <f>J77/1000000</f>
        <v>-1.036</v>
      </c>
      <c r="L77" s="341">
        <v>999236</v>
      </c>
      <c r="M77" s="342">
        <v>999236</v>
      </c>
      <c r="N77" s="322">
        <f>L77-M77</f>
        <v>0</v>
      </c>
      <c r="O77" s="322">
        <f>$F77*N77</f>
        <v>0</v>
      </c>
      <c r="P77" s="322">
        <f>O77/1000000</f>
        <v>0</v>
      </c>
      <c r="Q77" s="469"/>
    </row>
    <row r="78" spans="1:17" ht="17.25" customHeight="1">
      <c r="A78" s="268">
        <v>54</v>
      </c>
      <c r="B78" s="311" t="s">
        <v>436</v>
      </c>
      <c r="C78" s="312">
        <v>5295147</v>
      </c>
      <c r="D78" s="127" t="s">
        <v>12</v>
      </c>
      <c r="E78" s="96" t="s">
        <v>347</v>
      </c>
      <c r="F78" s="320">
        <v>-1000</v>
      </c>
      <c r="G78" s="341">
        <v>29192</v>
      </c>
      <c r="H78" s="342">
        <v>28410</v>
      </c>
      <c r="I78" s="322">
        <f>G78-H78</f>
        <v>782</v>
      </c>
      <c r="J78" s="322">
        <f>$F78*I78</f>
        <v>-782000</v>
      </c>
      <c r="K78" s="322">
        <f>J78/1000000</f>
        <v>-0.782</v>
      </c>
      <c r="L78" s="341">
        <v>999917</v>
      </c>
      <c r="M78" s="342">
        <v>999917</v>
      </c>
      <c r="N78" s="322">
        <f>L78-M78</f>
        <v>0</v>
      </c>
      <c r="O78" s="322">
        <f>$F78*N78</f>
        <v>0</v>
      </c>
      <c r="P78" s="322">
        <f>O78/1000000</f>
        <v>0</v>
      </c>
      <c r="Q78" s="469"/>
    </row>
    <row r="79" spans="1:17" ht="17.25" customHeight="1">
      <c r="A79" s="268"/>
      <c r="B79" s="311"/>
      <c r="C79" s="312"/>
      <c r="D79" s="127"/>
      <c r="E79" s="96"/>
      <c r="F79" s="320">
        <v>-1000</v>
      </c>
      <c r="G79" s="341">
        <v>25595</v>
      </c>
      <c r="H79" s="342">
        <v>21109</v>
      </c>
      <c r="I79" s="322">
        <f>G79-H79</f>
        <v>4486</v>
      </c>
      <c r="J79" s="322">
        <f>$F79*I79</f>
        <v>-4486000</v>
      </c>
      <c r="K79" s="322">
        <f>J79/1000000</f>
        <v>-4.486</v>
      </c>
      <c r="L79" s="341"/>
      <c r="M79" s="342"/>
      <c r="N79" s="322"/>
      <c r="O79" s="322"/>
      <c r="P79" s="322"/>
      <c r="Q79" s="469"/>
    </row>
    <row r="80" spans="1:17" ht="15.75" customHeight="1">
      <c r="A80" s="268"/>
      <c r="B80" s="316" t="s">
        <v>27</v>
      </c>
      <c r="C80" s="285"/>
      <c r="D80" s="55"/>
      <c r="E80" s="55"/>
      <c r="F80" s="320"/>
      <c r="G80" s="426"/>
      <c r="H80" s="429"/>
      <c r="I80" s="322"/>
      <c r="J80" s="322"/>
      <c r="K80" s="322"/>
      <c r="L80" s="324"/>
      <c r="M80" s="322"/>
      <c r="N80" s="322"/>
      <c r="O80" s="322"/>
      <c r="P80" s="322"/>
      <c r="Q80" s="469"/>
    </row>
    <row r="81" spans="1:17" ht="21" customHeight="1">
      <c r="A81" s="268">
        <v>55</v>
      </c>
      <c r="B81" s="88" t="s">
        <v>81</v>
      </c>
      <c r="C81" s="335">
        <v>5295192</v>
      </c>
      <c r="D81" s="327" t="s">
        <v>12</v>
      </c>
      <c r="E81" s="327" t="s">
        <v>347</v>
      </c>
      <c r="F81" s="335">
        <v>100</v>
      </c>
      <c r="G81" s="341">
        <v>5019</v>
      </c>
      <c r="H81" s="342">
        <v>3549</v>
      </c>
      <c r="I81" s="342">
        <f>G81-H81</f>
        <v>1470</v>
      </c>
      <c r="J81" s="342">
        <f>$F81*I81</f>
        <v>147000</v>
      </c>
      <c r="K81" s="343">
        <f>J81/1000000</f>
        <v>0.147</v>
      </c>
      <c r="L81" s="341">
        <v>6253</v>
      </c>
      <c r="M81" s="342">
        <v>5585</v>
      </c>
      <c r="N81" s="342">
        <f>L81-M81</f>
        <v>668</v>
      </c>
      <c r="O81" s="342">
        <f>$F81*N81</f>
        <v>66800</v>
      </c>
      <c r="P81" s="343">
        <f>O81/1000000</f>
        <v>0.0668</v>
      </c>
      <c r="Q81" s="469"/>
    </row>
    <row r="82" spans="1:17" ht="15.75" customHeight="1">
      <c r="A82" s="268"/>
      <c r="B82" s="313" t="s">
        <v>47</v>
      </c>
      <c r="C82" s="312"/>
      <c r="D82" s="127"/>
      <c r="E82" s="127"/>
      <c r="F82" s="320"/>
      <c r="G82" s="426"/>
      <c r="H82" s="429"/>
      <c r="I82" s="322"/>
      <c r="J82" s="322"/>
      <c r="K82" s="322"/>
      <c r="L82" s="324"/>
      <c r="M82" s="322"/>
      <c r="N82" s="322"/>
      <c r="O82" s="322"/>
      <c r="P82" s="322"/>
      <c r="Q82" s="469"/>
    </row>
    <row r="83" spans="1:17" ht="18" customHeight="1">
      <c r="A83" s="268">
        <v>56</v>
      </c>
      <c r="B83" s="311" t="s">
        <v>348</v>
      </c>
      <c r="C83" s="312">
        <v>4864813</v>
      </c>
      <c r="D83" s="127" t="s">
        <v>12</v>
      </c>
      <c r="E83" s="96" t="s">
        <v>347</v>
      </c>
      <c r="F83" s="320">
        <v>100</v>
      </c>
      <c r="G83" s="341">
        <v>18913</v>
      </c>
      <c r="H83" s="342">
        <v>19335</v>
      </c>
      <c r="I83" s="342">
        <f>G83-H83</f>
        <v>-422</v>
      </c>
      <c r="J83" s="342">
        <f>$F83*I83</f>
        <v>-42200</v>
      </c>
      <c r="K83" s="343">
        <f>J83/1000000</f>
        <v>-0.0422</v>
      </c>
      <c r="L83" s="341">
        <v>143180</v>
      </c>
      <c r="M83" s="342">
        <v>143180</v>
      </c>
      <c r="N83" s="342">
        <f>L83-M83</f>
        <v>0</v>
      </c>
      <c r="O83" s="342">
        <f>$F83*N83</f>
        <v>0</v>
      </c>
      <c r="P83" s="343">
        <f>O83/1000000</f>
        <v>0</v>
      </c>
      <c r="Q83" s="509" t="s">
        <v>454</v>
      </c>
    </row>
    <row r="84" spans="1:17" ht="18" customHeight="1">
      <c r="A84" s="268">
        <v>57</v>
      </c>
      <c r="B84" s="311" t="s">
        <v>445</v>
      </c>
      <c r="C84" s="312">
        <v>5295156</v>
      </c>
      <c r="D84" s="127" t="s">
        <v>12</v>
      </c>
      <c r="E84" s="96" t="s">
        <v>347</v>
      </c>
      <c r="F84" s="320">
        <v>400</v>
      </c>
      <c r="G84" s="341">
        <v>999206</v>
      </c>
      <c r="H84" s="277">
        <v>999773</v>
      </c>
      <c r="I84" s="322">
        <f>G84-H84</f>
        <v>-567</v>
      </c>
      <c r="J84" s="322">
        <f>$F84*I84</f>
        <v>-226800</v>
      </c>
      <c r="K84" s="322">
        <f>J84/1000000</f>
        <v>-0.2268</v>
      </c>
      <c r="L84" s="341">
        <v>395</v>
      </c>
      <c r="M84" s="277">
        <v>402</v>
      </c>
      <c r="N84" s="322">
        <f>L84-M84</f>
        <v>-7</v>
      </c>
      <c r="O84" s="322">
        <f>$F84*N84</f>
        <v>-2800</v>
      </c>
      <c r="P84" s="322">
        <f>O84/1000000</f>
        <v>-0.0028</v>
      </c>
      <c r="Q84" s="470"/>
    </row>
    <row r="85" spans="1:17" ht="18" customHeight="1">
      <c r="A85" s="268">
        <v>58</v>
      </c>
      <c r="B85" s="311" t="s">
        <v>446</v>
      </c>
      <c r="C85" s="312">
        <v>5295157</v>
      </c>
      <c r="D85" s="127" t="s">
        <v>12</v>
      </c>
      <c r="E85" s="96" t="s">
        <v>347</v>
      </c>
      <c r="F85" s="320">
        <v>400</v>
      </c>
      <c r="G85" s="341">
        <v>809</v>
      </c>
      <c r="H85" s="277">
        <v>1168</v>
      </c>
      <c r="I85" s="322">
        <f>G85-H85</f>
        <v>-359</v>
      </c>
      <c r="J85" s="322">
        <f>$F85*I85</f>
        <v>-143600</v>
      </c>
      <c r="K85" s="322">
        <f>J85/1000000</f>
        <v>-0.1436</v>
      </c>
      <c r="L85" s="341">
        <v>577</v>
      </c>
      <c r="M85" s="277">
        <v>577</v>
      </c>
      <c r="N85" s="322">
        <f>L85-M85</f>
        <v>0</v>
      </c>
      <c r="O85" s="322">
        <f>$F85*N85</f>
        <v>0</v>
      </c>
      <c r="P85" s="322">
        <f>O85/1000000</f>
        <v>0</v>
      </c>
      <c r="Q85" s="470"/>
    </row>
    <row r="86" spans="1:17" ht="15.75" customHeight="1">
      <c r="A86" s="317"/>
      <c r="B86" s="316" t="s">
        <v>309</v>
      </c>
      <c r="C86" s="312"/>
      <c r="D86" s="127"/>
      <c r="E86" s="127"/>
      <c r="F86" s="320"/>
      <c r="G86" s="426"/>
      <c r="H86" s="429"/>
      <c r="I86" s="322"/>
      <c r="J86" s="322"/>
      <c r="K86" s="322"/>
      <c r="L86" s="324"/>
      <c r="M86" s="322"/>
      <c r="N86" s="322"/>
      <c r="O86" s="322"/>
      <c r="P86" s="322"/>
      <c r="Q86" s="469"/>
    </row>
    <row r="87" spans="1:17" ht="21" customHeight="1">
      <c r="A87" s="268">
        <v>59</v>
      </c>
      <c r="B87" s="543" t="s">
        <v>351</v>
      </c>
      <c r="C87" s="312">
        <v>4865174</v>
      </c>
      <c r="D87" s="96" t="s">
        <v>12</v>
      </c>
      <c r="E87" s="96" t="s">
        <v>347</v>
      </c>
      <c r="F87" s="320">
        <v>1000</v>
      </c>
      <c r="G87" s="341">
        <v>0</v>
      </c>
      <c r="H87" s="342">
        <v>0</v>
      </c>
      <c r="I87" s="322">
        <f>G87-H87</f>
        <v>0</v>
      </c>
      <c r="J87" s="322">
        <f>$F87*I87</f>
        <v>0</v>
      </c>
      <c r="K87" s="322">
        <f>J87/1000000</f>
        <v>0</v>
      </c>
      <c r="L87" s="341">
        <v>1</v>
      </c>
      <c r="M87" s="342">
        <v>1</v>
      </c>
      <c r="N87" s="322">
        <f>L87-M87</f>
        <v>0</v>
      </c>
      <c r="O87" s="322">
        <f>$F87*N87</f>
        <v>0</v>
      </c>
      <c r="P87" s="322">
        <f>O87/1000000</f>
        <v>0</v>
      </c>
      <c r="Q87" s="506"/>
    </row>
    <row r="88" spans="1:17" ht="16.5" customHeight="1">
      <c r="A88" s="268"/>
      <c r="B88" s="316" t="s">
        <v>35</v>
      </c>
      <c r="C88" s="335"/>
      <c r="D88" s="349"/>
      <c r="E88" s="327"/>
      <c r="F88" s="335"/>
      <c r="G88" s="430"/>
      <c r="H88" s="429"/>
      <c r="I88" s="342"/>
      <c r="J88" s="342"/>
      <c r="K88" s="343"/>
      <c r="L88" s="341"/>
      <c r="M88" s="342"/>
      <c r="N88" s="342"/>
      <c r="O88" s="342"/>
      <c r="P88" s="343"/>
      <c r="Q88" s="469"/>
    </row>
    <row r="89" spans="1:17" ht="18" customHeight="1">
      <c r="A89" s="268">
        <v>60</v>
      </c>
      <c r="B89" s="543" t="s">
        <v>363</v>
      </c>
      <c r="C89" s="335">
        <v>5128439</v>
      </c>
      <c r="D89" s="348" t="s">
        <v>12</v>
      </c>
      <c r="E89" s="327" t="s">
        <v>347</v>
      </c>
      <c r="F89" s="335">
        <v>800</v>
      </c>
      <c r="G89" s="341">
        <v>993101</v>
      </c>
      <c r="H89" s="342">
        <v>996201</v>
      </c>
      <c r="I89" s="342">
        <f>G89-H89</f>
        <v>-3100</v>
      </c>
      <c r="J89" s="342">
        <f>$F89*I89</f>
        <v>-2480000</v>
      </c>
      <c r="K89" s="343">
        <f>J89/1000000</f>
        <v>-2.48</v>
      </c>
      <c r="L89" s="341">
        <v>999987</v>
      </c>
      <c r="M89" s="342">
        <v>999999</v>
      </c>
      <c r="N89" s="342">
        <f>L89-M89</f>
        <v>-12</v>
      </c>
      <c r="O89" s="342">
        <f>$F89*N89</f>
        <v>-9600</v>
      </c>
      <c r="P89" s="343">
        <f>O89/1000000</f>
        <v>-0.0096</v>
      </c>
      <c r="Q89" s="481"/>
    </row>
    <row r="90" spans="1:17" ht="18" customHeight="1">
      <c r="A90" s="268"/>
      <c r="B90" s="752" t="s">
        <v>442</v>
      </c>
      <c r="C90" s="335"/>
      <c r="D90" s="348"/>
      <c r="E90" s="327"/>
      <c r="F90" s="335"/>
      <c r="G90" s="341"/>
      <c r="H90" s="342"/>
      <c r="I90" s="342"/>
      <c r="J90" s="342"/>
      <c r="K90" s="342"/>
      <c r="L90" s="341"/>
      <c r="M90" s="342"/>
      <c r="N90" s="342"/>
      <c r="O90" s="342"/>
      <c r="P90" s="342"/>
      <c r="Q90" s="481"/>
    </row>
    <row r="91" spans="1:17" ht="18" customHeight="1">
      <c r="A91" s="268">
        <v>61</v>
      </c>
      <c r="B91" s="754" t="s">
        <v>443</v>
      </c>
      <c r="C91" s="335">
        <v>5295127</v>
      </c>
      <c r="D91" s="348" t="s">
        <v>12</v>
      </c>
      <c r="E91" s="327" t="s">
        <v>347</v>
      </c>
      <c r="F91" s="335">
        <v>100</v>
      </c>
      <c r="G91" s="341">
        <v>140800</v>
      </c>
      <c r="H91" s="342">
        <v>119633</v>
      </c>
      <c r="I91" s="342">
        <f>G91-H91</f>
        <v>21167</v>
      </c>
      <c r="J91" s="342">
        <f>$F91*I91</f>
        <v>2116700</v>
      </c>
      <c r="K91" s="343">
        <f>J91/1000000</f>
        <v>2.1167</v>
      </c>
      <c r="L91" s="341">
        <v>259</v>
      </c>
      <c r="M91" s="342">
        <v>259</v>
      </c>
      <c r="N91" s="342">
        <f>L91-M91</f>
        <v>0</v>
      </c>
      <c r="O91" s="342">
        <f>$F91*N91</f>
        <v>0</v>
      </c>
      <c r="P91" s="343">
        <f>O91/1000000</f>
        <v>0</v>
      </c>
      <c r="Q91" s="481"/>
    </row>
    <row r="92" spans="1:17" ht="18" customHeight="1">
      <c r="A92" s="268">
        <v>62</v>
      </c>
      <c r="B92" s="754" t="s">
        <v>447</v>
      </c>
      <c r="C92" s="335">
        <v>5128400</v>
      </c>
      <c r="D92" s="348" t="s">
        <v>12</v>
      </c>
      <c r="E92" s="327" t="s">
        <v>347</v>
      </c>
      <c r="F92" s="335">
        <v>100</v>
      </c>
      <c r="G92" s="341">
        <v>764</v>
      </c>
      <c r="H92" s="342">
        <v>609</v>
      </c>
      <c r="I92" s="342">
        <f>G92-H92</f>
        <v>155</v>
      </c>
      <c r="J92" s="342">
        <f>$F92*I92</f>
        <v>15500</v>
      </c>
      <c r="K92" s="343">
        <f>J92/1000000</f>
        <v>0.0155</v>
      </c>
      <c r="L92" s="341">
        <v>160</v>
      </c>
      <c r="M92" s="342">
        <v>160</v>
      </c>
      <c r="N92" s="342">
        <f>L92-M92</f>
        <v>0</v>
      </c>
      <c r="O92" s="342">
        <f>$F92*N92</f>
        <v>0</v>
      </c>
      <c r="P92" s="343">
        <f>O92/1000000</f>
        <v>0</v>
      </c>
      <c r="Q92" s="481"/>
    </row>
    <row r="93" spans="1:17" ht="18" customHeight="1">
      <c r="A93" s="268"/>
      <c r="B93" s="316" t="s">
        <v>187</v>
      </c>
      <c r="C93" s="335"/>
      <c r="D93" s="348"/>
      <c r="E93" s="327"/>
      <c r="F93" s="335"/>
      <c r="G93" s="430"/>
      <c r="H93" s="429"/>
      <c r="I93" s="342"/>
      <c r="J93" s="342"/>
      <c r="K93" s="342"/>
      <c r="L93" s="341"/>
      <c r="M93" s="342"/>
      <c r="N93" s="342"/>
      <c r="O93" s="342"/>
      <c r="P93" s="342"/>
      <c r="Q93" s="469"/>
    </row>
    <row r="94" spans="1:17" ht="19.5" customHeight="1">
      <c r="A94" s="268">
        <v>63</v>
      </c>
      <c r="B94" s="311" t="s">
        <v>365</v>
      </c>
      <c r="C94" s="335">
        <v>4902555</v>
      </c>
      <c r="D94" s="348" t="s">
        <v>12</v>
      </c>
      <c r="E94" s="327" t="s">
        <v>347</v>
      </c>
      <c r="F94" s="335">
        <v>75</v>
      </c>
      <c r="G94" s="341">
        <v>5080</v>
      </c>
      <c r="H94" s="342">
        <v>4363</v>
      </c>
      <c r="I94" s="342">
        <f>G94-H94</f>
        <v>717</v>
      </c>
      <c r="J94" s="342">
        <f>$F94*I94</f>
        <v>53775</v>
      </c>
      <c r="K94" s="343">
        <f>J94/1000000</f>
        <v>0.053775</v>
      </c>
      <c r="L94" s="341">
        <v>11805</v>
      </c>
      <c r="M94" s="342">
        <v>11805</v>
      </c>
      <c r="N94" s="342">
        <f>L94-M94</f>
        <v>0</v>
      </c>
      <c r="O94" s="342">
        <f>$F94*N94</f>
        <v>0</v>
      </c>
      <c r="P94" s="343">
        <f>O94/1000000</f>
        <v>0</v>
      </c>
      <c r="Q94" s="481"/>
    </row>
    <row r="95" spans="1:17" ht="15.75" customHeight="1">
      <c r="A95" s="268">
        <v>64</v>
      </c>
      <c r="B95" s="311" t="s">
        <v>366</v>
      </c>
      <c r="C95" s="335">
        <v>4902581</v>
      </c>
      <c r="D95" s="348" t="s">
        <v>12</v>
      </c>
      <c r="E95" s="327" t="s">
        <v>347</v>
      </c>
      <c r="F95" s="335">
        <v>100</v>
      </c>
      <c r="G95" s="341">
        <v>1855</v>
      </c>
      <c r="H95" s="342">
        <v>1531</v>
      </c>
      <c r="I95" s="342">
        <f>G95-H95</f>
        <v>324</v>
      </c>
      <c r="J95" s="342">
        <f>$F95*I95</f>
        <v>32400</v>
      </c>
      <c r="K95" s="343">
        <f>J95/1000000</f>
        <v>0.0324</v>
      </c>
      <c r="L95" s="341">
        <v>4218</v>
      </c>
      <c r="M95" s="342">
        <v>4218</v>
      </c>
      <c r="N95" s="342">
        <f>L95-M95</f>
        <v>0</v>
      </c>
      <c r="O95" s="342">
        <f>$F95*N95</f>
        <v>0</v>
      </c>
      <c r="P95" s="343">
        <f>O95/1000000</f>
        <v>0</v>
      </c>
      <c r="Q95" s="469"/>
    </row>
    <row r="96" spans="1:17" ht="14.25" customHeight="1">
      <c r="A96" s="268"/>
      <c r="B96" s="316" t="s">
        <v>419</v>
      </c>
      <c r="C96" s="335"/>
      <c r="D96" s="348"/>
      <c r="E96" s="327"/>
      <c r="F96" s="335"/>
      <c r="G96" s="341"/>
      <c r="H96" s="342"/>
      <c r="I96" s="342"/>
      <c r="J96" s="342"/>
      <c r="K96" s="342"/>
      <c r="L96" s="341"/>
      <c r="M96" s="342"/>
      <c r="N96" s="342"/>
      <c r="O96" s="342"/>
      <c r="P96" s="342"/>
      <c r="Q96" s="469"/>
    </row>
    <row r="97" spans="1:17" ht="21" customHeight="1">
      <c r="A97" s="268">
        <v>65</v>
      </c>
      <c r="B97" s="311" t="s">
        <v>420</v>
      </c>
      <c r="C97" s="335">
        <v>4864861</v>
      </c>
      <c r="D97" s="348" t="s">
        <v>12</v>
      </c>
      <c r="E97" s="327" t="s">
        <v>347</v>
      </c>
      <c r="F97" s="335">
        <v>1000</v>
      </c>
      <c r="G97" s="341">
        <v>600</v>
      </c>
      <c r="H97" s="342">
        <v>82</v>
      </c>
      <c r="I97" s="342">
        <f aca="true" t="shared" si="15" ref="I97:I104">G97-H97</f>
        <v>518</v>
      </c>
      <c r="J97" s="342">
        <f aca="true" t="shared" si="16" ref="J97:J104">$F97*I97</f>
        <v>518000</v>
      </c>
      <c r="K97" s="343">
        <f aca="true" t="shared" si="17" ref="K97:K104">J97/1000000</f>
        <v>0.518</v>
      </c>
      <c r="L97" s="341">
        <v>2633</v>
      </c>
      <c r="M97" s="342">
        <v>2633</v>
      </c>
      <c r="N97" s="342">
        <f aca="true" t="shared" si="18" ref="N97:N104">L97-M97</f>
        <v>0</v>
      </c>
      <c r="O97" s="342">
        <f aca="true" t="shared" si="19" ref="O97:O104">$F97*N97</f>
        <v>0</v>
      </c>
      <c r="P97" s="343">
        <f aca="true" t="shared" si="20" ref="P97:P104">O97/1000000</f>
        <v>0</v>
      </c>
      <c r="Q97" s="481"/>
    </row>
    <row r="98" spans="1:17" ht="18" customHeight="1">
      <c r="A98" s="268">
        <v>66</v>
      </c>
      <c r="B98" s="311" t="s">
        <v>421</v>
      </c>
      <c r="C98" s="335">
        <v>4864877</v>
      </c>
      <c r="D98" s="348" t="s">
        <v>12</v>
      </c>
      <c r="E98" s="327" t="s">
        <v>347</v>
      </c>
      <c r="F98" s="335">
        <v>1000</v>
      </c>
      <c r="G98" s="341">
        <v>631</v>
      </c>
      <c r="H98" s="342">
        <v>463</v>
      </c>
      <c r="I98" s="342">
        <f t="shared" si="15"/>
        <v>168</v>
      </c>
      <c r="J98" s="342">
        <f t="shared" si="16"/>
        <v>168000</v>
      </c>
      <c r="K98" s="343">
        <f t="shared" si="17"/>
        <v>0.168</v>
      </c>
      <c r="L98" s="341">
        <v>3593</v>
      </c>
      <c r="M98" s="342">
        <v>3592</v>
      </c>
      <c r="N98" s="342">
        <f t="shared" si="18"/>
        <v>1</v>
      </c>
      <c r="O98" s="342">
        <f t="shared" si="19"/>
        <v>1000</v>
      </c>
      <c r="P98" s="343">
        <f t="shared" si="20"/>
        <v>0.001</v>
      </c>
      <c r="Q98" s="469"/>
    </row>
    <row r="99" spans="1:17" ht="21" customHeight="1">
      <c r="A99" s="268">
        <v>67</v>
      </c>
      <c r="B99" s="311" t="s">
        <v>422</v>
      </c>
      <c r="C99" s="335">
        <v>4864841</v>
      </c>
      <c r="D99" s="348" t="s">
        <v>12</v>
      </c>
      <c r="E99" s="327" t="s">
        <v>347</v>
      </c>
      <c r="F99" s="335">
        <v>1000</v>
      </c>
      <c r="G99" s="341">
        <v>998104</v>
      </c>
      <c r="H99" s="342">
        <v>998333</v>
      </c>
      <c r="I99" s="342">
        <f t="shared" si="15"/>
        <v>-229</v>
      </c>
      <c r="J99" s="342">
        <f t="shared" si="16"/>
        <v>-229000</v>
      </c>
      <c r="K99" s="343">
        <f t="shared" si="17"/>
        <v>-0.229</v>
      </c>
      <c r="L99" s="341">
        <v>1234</v>
      </c>
      <c r="M99" s="342">
        <v>1232</v>
      </c>
      <c r="N99" s="342">
        <f t="shared" si="18"/>
        <v>2</v>
      </c>
      <c r="O99" s="342">
        <f t="shared" si="19"/>
        <v>2000</v>
      </c>
      <c r="P99" s="343">
        <f t="shared" si="20"/>
        <v>0.002</v>
      </c>
      <c r="Q99" s="469"/>
    </row>
    <row r="100" spans="1:17" ht="21" customHeight="1">
      <c r="A100" s="268">
        <v>68</v>
      </c>
      <c r="B100" s="311" t="s">
        <v>423</v>
      </c>
      <c r="C100" s="335">
        <v>4864882</v>
      </c>
      <c r="D100" s="348" t="s">
        <v>12</v>
      </c>
      <c r="E100" s="327" t="s">
        <v>347</v>
      </c>
      <c r="F100" s="335">
        <v>1000</v>
      </c>
      <c r="G100" s="341">
        <v>1127</v>
      </c>
      <c r="H100" s="342">
        <v>1246</v>
      </c>
      <c r="I100" s="342">
        <f t="shared" si="15"/>
        <v>-119</v>
      </c>
      <c r="J100" s="342">
        <f t="shared" si="16"/>
        <v>-119000</v>
      </c>
      <c r="K100" s="343">
        <f t="shared" si="17"/>
        <v>-0.119</v>
      </c>
      <c r="L100" s="341">
        <v>6126</v>
      </c>
      <c r="M100" s="342">
        <v>6126</v>
      </c>
      <c r="N100" s="342">
        <f t="shared" si="18"/>
        <v>0</v>
      </c>
      <c r="O100" s="342">
        <f t="shared" si="19"/>
        <v>0</v>
      </c>
      <c r="P100" s="343">
        <f t="shared" si="20"/>
        <v>0</v>
      </c>
      <c r="Q100" s="469"/>
    </row>
    <row r="101" spans="1:17" ht="21" customHeight="1">
      <c r="A101" s="335">
        <v>69</v>
      </c>
      <c r="B101" s="311" t="s">
        <v>424</v>
      </c>
      <c r="C101" s="335">
        <v>5269791</v>
      </c>
      <c r="D101" s="348" t="s">
        <v>12</v>
      </c>
      <c r="E101" s="327" t="s">
        <v>347</v>
      </c>
      <c r="F101" s="335">
        <v>2000</v>
      </c>
      <c r="G101" s="341">
        <v>266</v>
      </c>
      <c r="H101" s="342">
        <v>266</v>
      </c>
      <c r="I101" s="342">
        <f>G101-H101</f>
        <v>0</v>
      </c>
      <c r="J101" s="342">
        <f>$F101*I101</f>
        <v>0</v>
      </c>
      <c r="K101" s="342">
        <f>J101/1000000</f>
        <v>0</v>
      </c>
      <c r="L101" s="341">
        <v>1077</v>
      </c>
      <c r="M101" s="342">
        <v>1077</v>
      </c>
      <c r="N101" s="342">
        <f>L101-M101</f>
        <v>0</v>
      </c>
      <c r="O101" s="342">
        <f>$F101*N101</f>
        <v>0</v>
      </c>
      <c r="P101" s="342">
        <f>O101/1000000</f>
        <v>0</v>
      </c>
      <c r="Q101" s="469"/>
    </row>
    <row r="102" spans="1:17" ht="21" customHeight="1">
      <c r="A102" s="312">
        <v>70</v>
      </c>
      <c r="B102" s="311" t="s">
        <v>425</v>
      </c>
      <c r="C102" s="335">
        <v>5295121</v>
      </c>
      <c r="D102" s="348" t="s">
        <v>12</v>
      </c>
      <c r="E102" s="327" t="s">
        <v>347</v>
      </c>
      <c r="F102" s="335">
        <v>100</v>
      </c>
      <c r="G102" s="341">
        <v>998968</v>
      </c>
      <c r="H102" s="342">
        <v>998883</v>
      </c>
      <c r="I102" s="342">
        <f>G102-H102</f>
        <v>85</v>
      </c>
      <c r="J102" s="342">
        <f>$F102*I102</f>
        <v>8500</v>
      </c>
      <c r="K102" s="342">
        <f>J102/1000000</f>
        <v>0.0085</v>
      </c>
      <c r="L102" s="341">
        <v>42330</v>
      </c>
      <c r="M102" s="342">
        <v>42320</v>
      </c>
      <c r="N102" s="342">
        <f>L102-M102</f>
        <v>10</v>
      </c>
      <c r="O102" s="342">
        <f>$F102*N102</f>
        <v>1000</v>
      </c>
      <c r="P102" s="342">
        <f>O102/1000000</f>
        <v>0.001</v>
      </c>
      <c r="Q102" s="481"/>
    </row>
    <row r="103" spans="1:17" ht="21" customHeight="1">
      <c r="A103" s="312">
        <v>71</v>
      </c>
      <c r="B103" s="769" t="s">
        <v>426</v>
      </c>
      <c r="C103" s="335">
        <v>5269785</v>
      </c>
      <c r="D103" s="348" t="s">
        <v>12</v>
      </c>
      <c r="E103" s="327" t="s">
        <v>347</v>
      </c>
      <c r="F103" s="335">
        <v>1000</v>
      </c>
      <c r="G103" s="341">
        <v>0</v>
      </c>
      <c r="H103" s="342">
        <v>0</v>
      </c>
      <c r="I103" s="342">
        <f>G103-H103</f>
        <v>0</v>
      </c>
      <c r="J103" s="342">
        <f>$F103*I103</f>
        <v>0</v>
      </c>
      <c r="K103" s="342">
        <f>J103/1000000</f>
        <v>0</v>
      </c>
      <c r="L103" s="341">
        <v>0</v>
      </c>
      <c r="M103" s="342">
        <v>0</v>
      </c>
      <c r="N103" s="342">
        <f>L103-M103</f>
        <v>0</v>
      </c>
      <c r="O103" s="342">
        <f>$F103*N103</f>
        <v>0</v>
      </c>
      <c r="P103" s="342">
        <f>O103/1000000</f>
        <v>0</v>
      </c>
      <c r="Q103" s="469"/>
    </row>
    <row r="104" spans="1:17" s="494" customFormat="1" ht="21" customHeight="1" thickBot="1">
      <c r="A104" s="315">
        <v>72</v>
      </c>
      <c r="B104" s="493" t="s">
        <v>427</v>
      </c>
      <c r="C104" s="493">
        <v>4864847</v>
      </c>
      <c r="D104" s="493" t="s">
        <v>12</v>
      </c>
      <c r="E104" s="493" t="s">
        <v>347</v>
      </c>
      <c r="F104" s="527">
        <v>1000</v>
      </c>
      <c r="G104" s="646">
        <v>386</v>
      </c>
      <c r="H104" s="315">
        <v>518</v>
      </c>
      <c r="I104" s="315">
        <f t="shared" si="15"/>
        <v>-132</v>
      </c>
      <c r="J104" s="315">
        <f t="shared" si="16"/>
        <v>-132000</v>
      </c>
      <c r="K104" s="527">
        <f t="shared" si="17"/>
        <v>-0.132</v>
      </c>
      <c r="L104" s="646">
        <v>4896</v>
      </c>
      <c r="M104" s="315">
        <v>4886</v>
      </c>
      <c r="N104" s="315">
        <f t="shared" si="18"/>
        <v>10</v>
      </c>
      <c r="O104" s="315">
        <f t="shared" si="19"/>
        <v>10000</v>
      </c>
      <c r="P104" s="527">
        <f t="shared" si="20"/>
        <v>0.01</v>
      </c>
      <c r="Q104" s="646"/>
    </row>
    <row r="105" spans="1:2" ht="11.25" customHeight="1" thickTop="1">
      <c r="A105" s="268"/>
      <c r="B105" s="311"/>
    </row>
    <row r="106" spans="1:16" ht="21" customHeight="1">
      <c r="A106" s="192" t="s">
        <v>313</v>
      </c>
      <c r="C106" s="58"/>
      <c r="D106" s="92"/>
      <c r="E106" s="92"/>
      <c r="F106" s="647"/>
      <c r="K106" s="648">
        <f>SUM(K8:K104)</f>
        <v>-22.372041531999997</v>
      </c>
      <c r="L106" s="21"/>
      <c r="M106" s="21"/>
      <c r="N106" s="21"/>
      <c r="O106" s="21"/>
      <c r="P106" s="648">
        <f>SUM(P8:P104)</f>
        <v>0.05695834000000007</v>
      </c>
    </row>
    <row r="107" spans="3:16" ht="9.75" customHeight="1" hidden="1">
      <c r="C107" s="92"/>
      <c r="D107" s="92"/>
      <c r="E107" s="92"/>
      <c r="F107" s="647"/>
      <c r="L107" s="597"/>
      <c r="M107" s="597"/>
      <c r="N107" s="597"/>
      <c r="O107" s="597"/>
      <c r="P107" s="597"/>
    </row>
    <row r="108" spans="1:17" ht="24" thickBot="1">
      <c r="A108" s="399" t="s">
        <v>193</v>
      </c>
      <c r="C108" s="92"/>
      <c r="D108" s="92"/>
      <c r="E108" s="92"/>
      <c r="F108" s="647"/>
      <c r="G108" s="515"/>
      <c r="H108" s="515"/>
      <c r="I108" s="48" t="s">
        <v>398</v>
      </c>
      <c r="J108" s="515"/>
      <c r="K108" s="515"/>
      <c r="L108" s="516"/>
      <c r="M108" s="516"/>
      <c r="N108" s="48" t="s">
        <v>399</v>
      </c>
      <c r="O108" s="516"/>
      <c r="P108" s="516"/>
      <c r="Q108" s="643" t="str">
        <f>NDPL!$Q$1</f>
        <v>NOVEMBER-2016</v>
      </c>
    </row>
    <row r="109" spans="1:17" ht="39.75" thickBot="1" thickTop="1">
      <c r="A109" s="556" t="s">
        <v>8</v>
      </c>
      <c r="B109" s="557" t="s">
        <v>9</v>
      </c>
      <c r="C109" s="558" t="s">
        <v>1</v>
      </c>
      <c r="D109" s="558" t="s">
        <v>2</v>
      </c>
      <c r="E109" s="558" t="s">
        <v>3</v>
      </c>
      <c r="F109" s="649" t="s">
        <v>10</v>
      </c>
      <c r="G109" s="556" t="str">
        <f>NDPL!G5</f>
        <v>FINAL READING 01/12/2016</v>
      </c>
      <c r="H109" s="558" t="str">
        <f>NDPL!H5</f>
        <v>INTIAL READING 01/11/2016</v>
      </c>
      <c r="I109" s="558" t="s">
        <v>4</v>
      </c>
      <c r="J109" s="558" t="s">
        <v>5</v>
      </c>
      <c r="K109" s="558" t="s">
        <v>6</v>
      </c>
      <c r="L109" s="556" t="str">
        <f>NDPL!G5</f>
        <v>FINAL READING 01/12/2016</v>
      </c>
      <c r="M109" s="558" t="str">
        <f>NDPL!H5</f>
        <v>INTIAL READING 01/11/2016</v>
      </c>
      <c r="N109" s="558" t="s">
        <v>4</v>
      </c>
      <c r="O109" s="558" t="s">
        <v>5</v>
      </c>
      <c r="P109" s="558" t="s">
        <v>6</v>
      </c>
      <c r="Q109" s="589" t="s">
        <v>310</v>
      </c>
    </row>
    <row r="110" spans="3:16" ht="18" thickBot="1" thickTop="1">
      <c r="C110" s="92"/>
      <c r="D110" s="92"/>
      <c r="E110" s="92"/>
      <c r="F110" s="647"/>
      <c r="L110" s="597"/>
      <c r="M110" s="597"/>
      <c r="N110" s="597"/>
      <c r="O110" s="597"/>
      <c r="P110" s="597"/>
    </row>
    <row r="111" spans="1:17" ht="18" customHeight="1" thickTop="1">
      <c r="A111" s="353"/>
      <c r="B111" s="354" t="s">
        <v>177</v>
      </c>
      <c r="C111" s="325"/>
      <c r="D111" s="93"/>
      <c r="E111" s="93"/>
      <c r="F111" s="321"/>
      <c r="G111" s="54"/>
      <c r="H111" s="477"/>
      <c r="I111" s="477"/>
      <c r="J111" s="477"/>
      <c r="K111" s="650"/>
      <c r="L111" s="600"/>
      <c r="M111" s="601"/>
      <c r="N111" s="601"/>
      <c r="O111" s="601"/>
      <c r="P111" s="602"/>
      <c r="Q111" s="596"/>
    </row>
    <row r="112" spans="1:17" ht="18">
      <c r="A112" s="324">
        <v>1</v>
      </c>
      <c r="B112" s="355" t="s">
        <v>178</v>
      </c>
      <c r="C112" s="335">
        <v>4865143</v>
      </c>
      <c r="D112" s="127" t="s">
        <v>12</v>
      </c>
      <c r="E112" s="96" t="s">
        <v>347</v>
      </c>
      <c r="F112" s="322">
        <v>-100</v>
      </c>
      <c r="G112" s="341">
        <v>159895</v>
      </c>
      <c r="H112" s="342">
        <v>159177</v>
      </c>
      <c r="I112" s="283">
        <f>G112-H112</f>
        <v>718</v>
      </c>
      <c r="J112" s="283">
        <f>$F112*I112</f>
        <v>-71800</v>
      </c>
      <c r="K112" s="283">
        <f>J112/1000000</f>
        <v>-0.0718</v>
      </c>
      <c r="L112" s="341">
        <v>912835</v>
      </c>
      <c r="M112" s="342">
        <v>912835</v>
      </c>
      <c r="N112" s="283">
        <f>L112-M112</f>
        <v>0</v>
      </c>
      <c r="O112" s="283">
        <f>$F112*N112</f>
        <v>0</v>
      </c>
      <c r="P112" s="283">
        <f>O112/1000000</f>
        <v>0</v>
      </c>
      <c r="Q112" s="507"/>
    </row>
    <row r="113" spans="1:17" ht="18" customHeight="1">
      <c r="A113" s="324"/>
      <c r="B113" s="356" t="s">
        <v>41</v>
      </c>
      <c r="C113" s="335"/>
      <c r="D113" s="127"/>
      <c r="E113" s="127"/>
      <c r="F113" s="322"/>
      <c r="G113" s="426"/>
      <c r="H113" s="429"/>
      <c r="I113" s="283"/>
      <c r="J113" s="283"/>
      <c r="K113" s="283"/>
      <c r="L113" s="268"/>
      <c r="M113" s="283"/>
      <c r="N113" s="283"/>
      <c r="O113" s="283"/>
      <c r="P113" s="283"/>
      <c r="Q113" s="482"/>
    </row>
    <row r="114" spans="1:17" ht="18" customHeight="1">
      <c r="A114" s="324"/>
      <c r="B114" s="356" t="s">
        <v>119</v>
      </c>
      <c r="C114" s="335"/>
      <c r="D114" s="127"/>
      <c r="E114" s="127"/>
      <c r="F114" s="322"/>
      <c r="G114" s="426"/>
      <c r="H114" s="429"/>
      <c r="I114" s="283"/>
      <c r="J114" s="283"/>
      <c r="K114" s="283"/>
      <c r="L114" s="268"/>
      <c r="M114" s="283"/>
      <c r="N114" s="283"/>
      <c r="O114" s="283"/>
      <c r="P114" s="283"/>
      <c r="Q114" s="482"/>
    </row>
    <row r="115" spans="1:17" ht="18" customHeight="1">
      <c r="A115" s="324">
        <v>2</v>
      </c>
      <c r="B115" s="355" t="s">
        <v>120</v>
      </c>
      <c r="C115" s="335">
        <v>5295199</v>
      </c>
      <c r="D115" s="127" t="s">
        <v>12</v>
      </c>
      <c r="E115" s="96" t="s">
        <v>347</v>
      </c>
      <c r="F115" s="322">
        <v>-100</v>
      </c>
      <c r="G115" s="341">
        <v>999138</v>
      </c>
      <c r="H115" s="342">
        <v>999628</v>
      </c>
      <c r="I115" s="283">
        <f>G115-H115</f>
        <v>-490</v>
      </c>
      <c r="J115" s="283">
        <f>$F115*I115</f>
        <v>49000</v>
      </c>
      <c r="K115" s="283">
        <f>J115/1000000</f>
        <v>0.049</v>
      </c>
      <c r="L115" s="341">
        <v>1149</v>
      </c>
      <c r="M115" s="342">
        <v>1155</v>
      </c>
      <c r="N115" s="283">
        <f>L115-M115</f>
        <v>-6</v>
      </c>
      <c r="O115" s="283">
        <f>$F115*N115</f>
        <v>600</v>
      </c>
      <c r="P115" s="283">
        <f>O115/1000000</f>
        <v>0.0006</v>
      </c>
      <c r="Q115" s="482"/>
    </row>
    <row r="116" spans="1:17" ht="18" customHeight="1">
      <c r="A116" s="324">
        <v>3</v>
      </c>
      <c r="B116" s="323" t="s">
        <v>121</v>
      </c>
      <c r="C116" s="335">
        <v>4865135</v>
      </c>
      <c r="D116" s="84" t="s">
        <v>12</v>
      </c>
      <c r="E116" s="96" t="s">
        <v>347</v>
      </c>
      <c r="F116" s="322">
        <v>-100</v>
      </c>
      <c r="G116" s="341">
        <v>151725</v>
      </c>
      <c r="H116" s="342">
        <v>151736</v>
      </c>
      <c r="I116" s="283">
        <f>G116-H116</f>
        <v>-11</v>
      </c>
      <c r="J116" s="283">
        <f>$F116*I116</f>
        <v>1100</v>
      </c>
      <c r="K116" s="283">
        <f>J116/1000000</f>
        <v>0.0011</v>
      </c>
      <c r="L116" s="341">
        <v>52229</v>
      </c>
      <c r="M116" s="342">
        <v>52048</v>
      </c>
      <c r="N116" s="283">
        <f>L116-M116</f>
        <v>181</v>
      </c>
      <c r="O116" s="283">
        <f>$F116*N116</f>
        <v>-18100</v>
      </c>
      <c r="P116" s="283">
        <f>O116/1000000</f>
        <v>-0.0181</v>
      </c>
      <c r="Q116" s="482"/>
    </row>
    <row r="117" spans="1:17" ht="18" customHeight="1">
      <c r="A117" s="324">
        <v>4</v>
      </c>
      <c r="B117" s="355" t="s">
        <v>179</v>
      </c>
      <c r="C117" s="335">
        <v>4864804</v>
      </c>
      <c r="D117" s="127" t="s">
        <v>12</v>
      </c>
      <c r="E117" s="96" t="s">
        <v>347</v>
      </c>
      <c r="F117" s="322">
        <v>-100</v>
      </c>
      <c r="G117" s="341">
        <v>995207</v>
      </c>
      <c r="H117" s="342">
        <v>995207</v>
      </c>
      <c r="I117" s="283">
        <f>G117-H117</f>
        <v>0</v>
      </c>
      <c r="J117" s="283">
        <f>$F117*I117</f>
        <v>0</v>
      </c>
      <c r="K117" s="283">
        <f>J117/1000000</f>
        <v>0</v>
      </c>
      <c r="L117" s="341">
        <v>999945</v>
      </c>
      <c r="M117" s="342">
        <v>999945</v>
      </c>
      <c r="N117" s="283">
        <f>L117-M117</f>
        <v>0</v>
      </c>
      <c r="O117" s="283">
        <f>$F117*N117</f>
        <v>0</v>
      </c>
      <c r="P117" s="283">
        <f>O117/1000000</f>
        <v>0</v>
      </c>
      <c r="Q117" s="482"/>
    </row>
    <row r="118" spans="1:17" ht="18" customHeight="1">
      <c r="A118" s="324">
        <v>5</v>
      </c>
      <c r="B118" s="355" t="s">
        <v>180</v>
      </c>
      <c r="C118" s="335">
        <v>4865163</v>
      </c>
      <c r="D118" s="127" t="s">
        <v>12</v>
      </c>
      <c r="E118" s="96" t="s">
        <v>347</v>
      </c>
      <c r="F118" s="322">
        <v>-100</v>
      </c>
      <c r="G118" s="341">
        <v>996363</v>
      </c>
      <c r="H118" s="342">
        <v>996367</v>
      </c>
      <c r="I118" s="283">
        <f>G118-H118</f>
        <v>-4</v>
      </c>
      <c r="J118" s="283">
        <f>$F118*I118</f>
        <v>400</v>
      </c>
      <c r="K118" s="283">
        <f>J118/1000000</f>
        <v>0.0004</v>
      </c>
      <c r="L118" s="341">
        <v>838</v>
      </c>
      <c r="M118" s="342">
        <v>838</v>
      </c>
      <c r="N118" s="283">
        <f>L118-M118</f>
        <v>0</v>
      </c>
      <c r="O118" s="283">
        <f>$F118*N118</f>
        <v>0</v>
      </c>
      <c r="P118" s="283">
        <f>O118/1000000</f>
        <v>0</v>
      </c>
      <c r="Q118" s="482"/>
    </row>
    <row r="119" spans="1:17" ht="18" customHeight="1">
      <c r="A119" s="324"/>
      <c r="B119" s="357" t="s">
        <v>181</v>
      </c>
      <c r="C119" s="335"/>
      <c r="D119" s="84"/>
      <c r="E119" s="84"/>
      <c r="F119" s="322"/>
      <c r="G119" s="426"/>
      <c r="H119" s="429"/>
      <c r="I119" s="283"/>
      <c r="J119" s="283"/>
      <c r="K119" s="283"/>
      <c r="L119" s="268"/>
      <c r="M119" s="283"/>
      <c r="N119" s="283"/>
      <c r="O119" s="283"/>
      <c r="P119" s="283"/>
      <c r="Q119" s="482"/>
    </row>
    <row r="120" spans="1:17" ht="18" customHeight="1">
      <c r="A120" s="324"/>
      <c r="B120" s="357" t="s">
        <v>110</v>
      </c>
      <c r="C120" s="335"/>
      <c r="D120" s="84"/>
      <c r="E120" s="84"/>
      <c r="F120" s="322"/>
      <c r="G120" s="426"/>
      <c r="H120" s="429"/>
      <c r="I120" s="283"/>
      <c r="J120" s="283"/>
      <c r="K120" s="283"/>
      <c r="L120" s="268"/>
      <c r="M120" s="283"/>
      <c r="N120" s="283"/>
      <c r="O120" s="283"/>
      <c r="P120" s="283"/>
      <c r="Q120" s="482"/>
    </row>
    <row r="121" spans="1:17" s="535" customFormat="1" ht="18">
      <c r="A121" s="502">
        <v>6</v>
      </c>
      <c r="B121" s="503" t="s">
        <v>401</v>
      </c>
      <c r="C121" s="504">
        <v>4864845</v>
      </c>
      <c r="D121" s="166" t="s">
        <v>12</v>
      </c>
      <c r="E121" s="167" t="s">
        <v>347</v>
      </c>
      <c r="F121" s="505">
        <v>-2000</v>
      </c>
      <c r="G121" s="341">
        <v>6439</v>
      </c>
      <c r="H121" s="342">
        <v>6373</v>
      </c>
      <c r="I121" s="432">
        <f>G121-H121</f>
        <v>66</v>
      </c>
      <c r="J121" s="432">
        <f>$F121*I121</f>
        <v>-132000</v>
      </c>
      <c r="K121" s="432">
        <f>J121/1000000</f>
        <v>-0.132</v>
      </c>
      <c r="L121" s="341">
        <v>74966</v>
      </c>
      <c r="M121" s="342">
        <v>74966</v>
      </c>
      <c r="N121" s="429">
        <f>L121-M121</f>
        <v>0</v>
      </c>
      <c r="O121" s="429">
        <f>$F121*N121</f>
        <v>0</v>
      </c>
      <c r="P121" s="429">
        <f>O121/1000000</f>
        <v>0</v>
      </c>
      <c r="Q121" s="774" t="s">
        <v>466</v>
      </c>
    </row>
    <row r="122" spans="1:17" ht="18">
      <c r="A122" s="324">
        <v>7</v>
      </c>
      <c r="B122" s="355" t="s">
        <v>182</v>
      </c>
      <c r="C122" s="335">
        <v>4864862</v>
      </c>
      <c r="D122" s="127" t="s">
        <v>12</v>
      </c>
      <c r="E122" s="96" t="s">
        <v>347</v>
      </c>
      <c r="F122" s="322">
        <v>-1000</v>
      </c>
      <c r="G122" s="341">
        <v>15107</v>
      </c>
      <c r="H122" s="342">
        <v>14866</v>
      </c>
      <c r="I122" s="283">
        <f>G122-H122</f>
        <v>241</v>
      </c>
      <c r="J122" s="283">
        <f>$F122*I122</f>
        <v>-241000</v>
      </c>
      <c r="K122" s="283">
        <f>J122/1000000</f>
        <v>-0.241</v>
      </c>
      <c r="L122" s="341">
        <v>741</v>
      </c>
      <c r="M122" s="342">
        <v>741</v>
      </c>
      <c r="N122" s="283">
        <f>L122-M122</f>
        <v>0</v>
      </c>
      <c r="O122" s="283">
        <f>$F122*N122</f>
        <v>0</v>
      </c>
      <c r="P122" s="283">
        <f>O122/1000000</f>
        <v>0</v>
      </c>
      <c r="Q122" s="536"/>
    </row>
    <row r="123" spans="1:17" ht="18" customHeight="1">
      <c r="A123" s="324">
        <v>8</v>
      </c>
      <c r="B123" s="355" t="s">
        <v>183</v>
      </c>
      <c r="C123" s="335">
        <v>4865142</v>
      </c>
      <c r="D123" s="127" t="s">
        <v>12</v>
      </c>
      <c r="E123" s="96" t="s">
        <v>347</v>
      </c>
      <c r="F123" s="322">
        <v>-500</v>
      </c>
      <c r="G123" s="341">
        <v>906781</v>
      </c>
      <c r="H123" s="342">
        <v>906656</v>
      </c>
      <c r="I123" s="283">
        <f>G123-H123</f>
        <v>125</v>
      </c>
      <c r="J123" s="283">
        <f>$F123*I123</f>
        <v>-62500</v>
      </c>
      <c r="K123" s="283">
        <f>J123/1000000</f>
        <v>-0.0625</v>
      </c>
      <c r="L123" s="341">
        <v>61329</v>
      </c>
      <c r="M123" s="342">
        <v>61324</v>
      </c>
      <c r="N123" s="283">
        <f>L123-M123</f>
        <v>5</v>
      </c>
      <c r="O123" s="283">
        <f>$F123*N123</f>
        <v>-2500</v>
      </c>
      <c r="P123" s="283">
        <f>O123/1000000</f>
        <v>-0.0025</v>
      </c>
      <c r="Q123" s="482"/>
    </row>
    <row r="124" spans="1:17" ht="18" customHeight="1">
      <c r="A124" s="324">
        <v>9</v>
      </c>
      <c r="B124" s="355" t="s">
        <v>410</v>
      </c>
      <c r="C124" s="335">
        <v>5128435</v>
      </c>
      <c r="D124" s="127" t="s">
        <v>12</v>
      </c>
      <c r="E124" s="96" t="s">
        <v>347</v>
      </c>
      <c r="F124" s="322">
        <v>-400</v>
      </c>
      <c r="G124" s="341">
        <v>994836</v>
      </c>
      <c r="H124" s="342">
        <v>994836</v>
      </c>
      <c r="I124" s="483">
        <f>G124-H124</f>
        <v>0</v>
      </c>
      <c r="J124" s="483">
        <f>$F124*I124</f>
        <v>0</v>
      </c>
      <c r="K124" s="483">
        <f>J124/1000000</f>
        <v>0</v>
      </c>
      <c r="L124" s="341">
        <v>2916</v>
      </c>
      <c r="M124" s="342">
        <v>2916</v>
      </c>
      <c r="N124" s="277">
        <f>L124-M124</f>
        <v>0</v>
      </c>
      <c r="O124" s="277">
        <f>$F124*N124</f>
        <v>0</v>
      </c>
      <c r="P124" s="277">
        <f>O124/1000000</f>
        <v>0</v>
      </c>
      <c r="Q124" s="513" t="s">
        <v>465</v>
      </c>
    </row>
    <row r="125" spans="1:17" ht="18" customHeight="1">
      <c r="A125" s="324"/>
      <c r="B125" s="356" t="s">
        <v>110</v>
      </c>
      <c r="C125" s="335"/>
      <c r="D125" s="127"/>
      <c r="E125" s="127"/>
      <c r="F125" s="322"/>
      <c r="G125" s="426"/>
      <c r="H125" s="429"/>
      <c r="I125" s="283"/>
      <c r="J125" s="283"/>
      <c r="K125" s="283"/>
      <c r="L125" s="268"/>
      <c r="M125" s="283"/>
      <c r="N125" s="283"/>
      <c r="O125" s="283"/>
      <c r="P125" s="283"/>
      <c r="Q125" s="482"/>
    </row>
    <row r="126" spans="1:17" ht="18" customHeight="1">
      <c r="A126" s="324">
        <v>10</v>
      </c>
      <c r="B126" s="355" t="s">
        <v>184</v>
      </c>
      <c r="C126" s="335">
        <v>4865093</v>
      </c>
      <c r="D126" s="127" t="s">
        <v>12</v>
      </c>
      <c r="E126" s="96" t="s">
        <v>347</v>
      </c>
      <c r="F126" s="322">
        <v>-100</v>
      </c>
      <c r="G126" s="341">
        <v>79611</v>
      </c>
      <c r="H126" s="342">
        <v>79612</v>
      </c>
      <c r="I126" s="283">
        <f>G126-H126</f>
        <v>-1</v>
      </c>
      <c r="J126" s="283">
        <f>$F126*I126</f>
        <v>100</v>
      </c>
      <c r="K126" s="283">
        <f>J126/1000000</f>
        <v>0.0001</v>
      </c>
      <c r="L126" s="341">
        <v>70842</v>
      </c>
      <c r="M126" s="342">
        <v>70842</v>
      </c>
      <c r="N126" s="283">
        <f>L126-M126</f>
        <v>0</v>
      </c>
      <c r="O126" s="283">
        <f>$F126*N126</f>
        <v>0</v>
      </c>
      <c r="P126" s="283">
        <f>O126/1000000</f>
        <v>0</v>
      </c>
      <c r="Q126" s="482"/>
    </row>
    <row r="127" spans="1:17" ht="18" customHeight="1">
      <c r="A127" s="324">
        <v>11</v>
      </c>
      <c r="B127" s="355" t="s">
        <v>185</v>
      </c>
      <c r="C127" s="335">
        <v>4865094</v>
      </c>
      <c r="D127" s="127" t="s">
        <v>12</v>
      </c>
      <c r="E127" s="96" t="s">
        <v>347</v>
      </c>
      <c r="F127" s="322">
        <v>-100</v>
      </c>
      <c r="G127" s="341">
        <v>90935</v>
      </c>
      <c r="H127" s="342">
        <v>89229</v>
      </c>
      <c r="I127" s="283">
        <f>G127-H127</f>
        <v>1706</v>
      </c>
      <c r="J127" s="283">
        <f>$F127*I127</f>
        <v>-170600</v>
      </c>
      <c r="K127" s="283">
        <f>J127/1000000</f>
        <v>-0.1706</v>
      </c>
      <c r="L127" s="341">
        <v>71213</v>
      </c>
      <c r="M127" s="342">
        <v>71213</v>
      </c>
      <c r="N127" s="283">
        <f>L127-M127</f>
        <v>0</v>
      </c>
      <c r="O127" s="283">
        <f>$F127*N127</f>
        <v>0</v>
      </c>
      <c r="P127" s="283">
        <f>O127/1000000</f>
        <v>0</v>
      </c>
      <c r="Q127" s="482"/>
    </row>
    <row r="128" spans="1:17" ht="18">
      <c r="A128" s="502">
        <v>12</v>
      </c>
      <c r="B128" s="503" t="s">
        <v>186</v>
      </c>
      <c r="C128" s="504">
        <v>5269199</v>
      </c>
      <c r="D128" s="166" t="s">
        <v>12</v>
      </c>
      <c r="E128" s="167" t="s">
        <v>347</v>
      </c>
      <c r="F128" s="505">
        <v>-100</v>
      </c>
      <c r="G128" s="457">
        <v>23186</v>
      </c>
      <c r="H128" s="458">
        <v>20645</v>
      </c>
      <c r="I128" s="464">
        <f>G128-H128</f>
        <v>2541</v>
      </c>
      <c r="J128" s="464">
        <f>$F128*I128</f>
        <v>-254100</v>
      </c>
      <c r="K128" s="464">
        <f>J128/1000000</f>
        <v>-0.2541</v>
      </c>
      <c r="L128" s="457">
        <v>21831</v>
      </c>
      <c r="M128" s="458">
        <v>21831</v>
      </c>
      <c r="N128" s="464">
        <f>L128-M128</f>
        <v>0</v>
      </c>
      <c r="O128" s="464">
        <f>$F128*N128</f>
        <v>0</v>
      </c>
      <c r="P128" s="464">
        <f>O128/1000000</f>
        <v>0</v>
      </c>
      <c r="Q128" s="488"/>
    </row>
    <row r="129" spans="1:17" ht="18" customHeight="1">
      <c r="A129" s="324"/>
      <c r="B129" s="357" t="s">
        <v>181</v>
      </c>
      <c r="C129" s="335"/>
      <c r="D129" s="84"/>
      <c r="E129" s="84"/>
      <c r="F129" s="318"/>
      <c r="G129" s="426"/>
      <c r="H129" s="429"/>
      <c r="I129" s="283"/>
      <c r="J129" s="283"/>
      <c r="K129" s="283"/>
      <c r="L129" s="268"/>
      <c r="M129" s="283"/>
      <c r="N129" s="283"/>
      <c r="O129" s="283"/>
      <c r="P129" s="283"/>
      <c r="Q129" s="482"/>
    </row>
    <row r="130" spans="1:17" ht="18" customHeight="1">
      <c r="A130" s="324"/>
      <c r="B130" s="356" t="s">
        <v>187</v>
      </c>
      <c r="C130" s="335"/>
      <c r="D130" s="127"/>
      <c r="E130" s="127"/>
      <c r="F130" s="318"/>
      <c r="G130" s="426"/>
      <c r="H130" s="429"/>
      <c r="I130" s="283"/>
      <c r="J130" s="283"/>
      <c r="K130" s="283"/>
      <c r="L130" s="268"/>
      <c r="M130" s="283"/>
      <c r="N130" s="283"/>
      <c r="O130" s="283"/>
      <c r="P130" s="283"/>
      <c r="Q130" s="482"/>
    </row>
    <row r="131" spans="1:17" ht="18" customHeight="1">
      <c r="A131" s="324">
        <v>13</v>
      </c>
      <c r="B131" s="355" t="s">
        <v>400</v>
      </c>
      <c r="C131" s="335">
        <v>4864892</v>
      </c>
      <c r="D131" s="127" t="s">
        <v>12</v>
      </c>
      <c r="E131" s="96" t="s">
        <v>347</v>
      </c>
      <c r="F131" s="322">
        <v>500</v>
      </c>
      <c r="G131" s="341">
        <v>999245</v>
      </c>
      <c r="H131" s="342">
        <v>999369</v>
      </c>
      <c r="I131" s="283">
        <f>G131-H131</f>
        <v>-124</v>
      </c>
      <c r="J131" s="283">
        <f>$F131*I131</f>
        <v>-62000</v>
      </c>
      <c r="K131" s="283">
        <f>J131/1000000</f>
        <v>-0.062</v>
      </c>
      <c r="L131" s="341">
        <v>17069</v>
      </c>
      <c r="M131" s="342">
        <v>17069</v>
      </c>
      <c r="N131" s="283">
        <f>L131-M131</f>
        <v>0</v>
      </c>
      <c r="O131" s="283">
        <f>$F131*N131</f>
        <v>0</v>
      </c>
      <c r="P131" s="283">
        <f>O131/1000000</f>
        <v>0</v>
      </c>
      <c r="Q131" s="512"/>
    </row>
    <row r="132" spans="1:17" ht="18" customHeight="1">
      <c r="A132" s="324">
        <v>14</v>
      </c>
      <c r="B132" s="355" t="s">
        <v>403</v>
      </c>
      <c r="C132" s="335">
        <v>4865048</v>
      </c>
      <c r="D132" s="127" t="s">
        <v>12</v>
      </c>
      <c r="E132" s="96" t="s">
        <v>347</v>
      </c>
      <c r="F132" s="322">
        <v>250</v>
      </c>
      <c r="G132" s="341">
        <v>999871</v>
      </c>
      <c r="H132" s="342">
        <v>999871</v>
      </c>
      <c r="I132" s="283">
        <f>G132-H132</f>
        <v>0</v>
      </c>
      <c r="J132" s="283">
        <f>$F132*I132</f>
        <v>0</v>
      </c>
      <c r="K132" s="283">
        <f>J132/1000000</f>
        <v>0</v>
      </c>
      <c r="L132" s="341">
        <v>999883</v>
      </c>
      <c r="M132" s="342">
        <v>999883</v>
      </c>
      <c r="N132" s="283">
        <f>L132-M132</f>
        <v>0</v>
      </c>
      <c r="O132" s="283">
        <f>$F132*N132</f>
        <v>0</v>
      </c>
      <c r="P132" s="283">
        <f>O132/1000000</f>
        <v>0</v>
      </c>
      <c r="Q132" s="500"/>
    </row>
    <row r="133" spans="1:17" ht="18" customHeight="1">
      <c r="A133" s="324">
        <v>15</v>
      </c>
      <c r="B133" s="355" t="s">
        <v>119</v>
      </c>
      <c r="C133" s="335">
        <v>4902508</v>
      </c>
      <c r="D133" s="127" t="s">
        <v>12</v>
      </c>
      <c r="E133" s="96" t="s">
        <v>347</v>
      </c>
      <c r="F133" s="322">
        <v>833.33</v>
      </c>
      <c r="G133" s="341">
        <v>0</v>
      </c>
      <c r="H133" s="342">
        <v>0</v>
      </c>
      <c r="I133" s="283">
        <f>G133-H133</f>
        <v>0</v>
      </c>
      <c r="J133" s="283">
        <f>$F133*I133</f>
        <v>0</v>
      </c>
      <c r="K133" s="283">
        <f>J133/1000000</f>
        <v>0</v>
      </c>
      <c r="L133" s="341">
        <v>999580</v>
      </c>
      <c r="M133" s="342">
        <v>999580</v>
      </c>
      <c r="N133" s="283">
        <f>L133-M133</f>
        <v>0</v>
      </c>
      <c r="O133" s="283">
        <f>$F133*N133</f>
        <v>0</v>
      </c>
      <c r="P133" s="283">
        <f>O133/1000000</f>
        <v>0</v>
      </c>
      <c r="Q133" s="482"/>
    </row>
    <row r="134" spans="1:17" ht="18" customHeight="1">
      <c r="A134" s="324"/>
      <c r="B134" s="356" t="s">
        <v>188</v>
      </c>
      <c r="C134" s="335"/>
      <c r="D134" s="127"/>
      <c r="E134" s="127"/>
      <c r="F134" s="322"/>
      <c r="G134" s="341"/>
      <c r="H134" s="342"/>
      <c r="I134" s="283"/>
      <c r="J134" s="283"/>
      <c r="K134" s="283"/>
      <c r="L134" s="268"/>
      <c r="M134" s="283"/>
      <c r="N134" s="283"/>
      <c r="O134" s="283"/>
      <c r="P134" s="283"/>
      <c r="Q134" s="482"/>
    </row>
    <row r="135" spans="1:17" ht="18" customHeight="1">
      <c r="A135" s="324">
        <v>16</v>
      </c>
      <c r="B135" s="323" t="s">
        <v>189</v>
      </c>
      <c r="C135" s="335">
        <v>4865133</v>
      </c>
      <c r="D135" s="84" t="s">
        <v>12</v>
      </c>
      <c r="E135" s="96" t="s">
        <v>347</v>
      </c>
      <c r="F135" s="322">
        <v>-100</v>
      </c>
      <c r="G135" s="341">
        <v>376176</v>
      </c>
      <c r="H135" s="342">
        <v>371540</v>
      </c>
      <c r="I135" s="283">
        <f>G135-H135</f>
        <v>4636</v>
      </c>
      <c r="J135" s="283">
        <f>$F135*I135</f>
        <v>-463600</v>
      </c>
      <c r="K135" s="283">
        <f>J135/1000000</f>
        <v>-0.4636</v>
      </c>
      <c r="L135" s="341">
        <v>49059</v>
      </c>
      <c r="M135" s="342">
        <v>49059</v>
      </c>
      <c r="N135" s="283">
        <f>L135-M135</f>
        <v>0</v>
      </c>
      <c r="O135" s="283">
        <f>$F135*N135</f>
        <v>0</v>
      </c>
      <c r="P135" s="283">
        <f>O135/1000000</f>
        <v>0</v>
      </c>
      <c r="Q135" s="482"/>
    </row>
    <row r="136" spans="1:17" ht="18" customHeight="1">
      <c r="A136" s="324"/>
      <c r="B136" s="357" t="s">
        <v>190</v>
      </c>
      <c r="C136" s="335"/>
      <c r="D136" s="84"/>
      <c r="E136" s="127"/>
      <c r="F136" s="322"/>
      <c r="G136" s="426"/>
      <c r="H136" s="429"/>
      <c r="I136" s="283"/>
      <c r="J136" s="283"/>
      <c r="K136" s="283"/>
      <c r="L136" s="268"/>
      <c r="M136" s="283"/>
      <c r="N136" s="283"/>
      <c r="O136" s="283"/>
      <c r="P136" s="283"/>
      <c r="Q136" s="482"/>
    </row>
    <row r="137" spans="1:17" ht="18" customHeight="1">
      <c r="A137" s="324">
        <v>17</v>
      </c>
      <c r="B137" s="323" t="s">
        <v>177</v>
      </c>
      <c r="C137" s="335">
        <v>4865076</v>
      </c>
      <c r="D137" s="84" t="s">
        <v>12</v>
      </c>
      <c r="E137" s="96" t="s">
        <v>347</v>
      </c>
      <c r="F137" s="322">
        <v>-100</v>
      </c>
      <c r="G137" s="341">
        <v>4930</v>
      </c>
      <c r="H137" s="342">
        <v>4927</v>
      </c>
      <c r="I137" s="283">
        <f>G137-H137</f>
        <v>3</v>
      </c>
      <c r="J137" s="283">
        <f>$F137*I137</f>
        <v>-300</v>
      </c>
      <c r="K137" s="283">
        <f>J137/1000000</f>
        <v>-0.0003</v>
      </c>
      <c r="L137" s="341">
        <v>26603</v>
      </c>
      <c r="M137" s="342">
        <v>26584</v>
      </c>
      <c r="N137" s="283">
        <f>L137-M137</f>
        <v>19</v>
      </c>
      <c r="O137" s="283">
        <f>$F137*N137</f>
        <v>-1900</v>
      </c>
      <c r="P137" s="283">
        <f>O137/1000000</f>
        <v>-0.0019</v>
      </c>
      <c r="Q137" s="481"/>
    </row>
    <row r="138" spans="1:17" ht="18" customHeight="1">
      <c r="A138" s="324">
        <v>18</v>
      </c>
      <c r="B138" s="355" t="s">
        <v>191</v>
      </c>
      <c r="C138" s="335">
        <v>4865077</v>
      </c>
      <c r="D138" s="127" t="s">
        <v>12</v>
      </c>
      <c r="E138" s="96" t="s">
        <v>347</v>
      </c>
      <c r="F138" s="322">
        <v>-100</v>
      </c>
      <c r="G138" s="341">
        <v>0</v>
      </c>
      <c r="H138" s="342">
        <v>0</v>
      </c>
      <c r="I138" s="283">
        <f>G138-H138</f>
        <v>0</v>
      </c>
      <c r="J138" s="283">
        <f>$F138*I138</f>
        <v>0</v>
      </c>
      <c r="K138" s="283">
        <f>J138/1000000</f>
        <v>0</v>
      </c>
      <c r="L138" s="341">
        <v>0</v>
      </c>
      <c r="M138" s="342">
        <v>0</v>
      </c>
      <c r="N138" s="283">
        <f>L138-M138</f>
        <v>0</v>
      </c>
      <c r="O138" s="283">
        <f>$F138*N138</f>
        <v>0</v>
      </c>
      <c r="P138" s="283">
        <f>O138/1000000</f>
        <v>0</v>
      </c>
      <c r="Q138" s="482"/>
    </row>
    <row r="139" spans="1:17" ht="18" customHeight="1">
      <c r="A139" s="603"/>
      <c r="B139" s="356" t="s">
        <v>49</v>
      </c>
      <c r="C139" s="647"/>
      <c r="D139" s="92"/>
      <c r="E139" s="92"/>
      <c r="F139" s="322"/>
      <c r="G139" s="426"/>
      <c r="H139" s="429"/>
      <c r="I139" s="283"/>
      <c r="J139" s="283"/>
      <c r="K139" s="283"/>
      <c r="L139" s="268"/>
      <c r="M139" s="283"/>
      <c r="N139" s="283"/>
      <c r="O139" s="283"/>
      <c r="P139" s="283"/>
      <c r="Q139" s="482"/>
    </row>
    <row r="140" spans="1:17" ht="18" customHeight="1">
      <c r="A140" s="324">
        <v>19</v>
      </c>
      <c r="B140" s="754" t="s">
        <v>196</v>
      </c>
      <c r="C140" s="335">
        <v>4902503</v>
      </c>
      <c r="D140" s="96" t="s">
        <v>12</v>
      </c>
      <c r="E140" s="96" t="s">
        <v>347</v>
      </c>
      <c r="F140" s="322">
        <v>-416.66</v>
      </c>
      <c r="G140" s="341">
        <v>998352</v>
      </c>
      <c r="H140" s="342">
        <v>998115</v>
      </c>
      <c r="I140" s="283">
        <f>G140-H140</f>
        <v>237</v>
      </c>
      <c r="J140" s="283">
        <f>$F140*I140</f>
        <v>-98748.42000000001</v>
      </c>
      <c r="K140" s="283">
        <f>J140/1000000</f>
        <v>-0.09874842000000002</v>
      </c>
      <c r="L140" s="341">
        <v>257</v>
      </c>
      <c r="M140" s="342">
        <v>255</v>
      </c>
      <c r="N140" s="283">
        <f>L140-M140</f>
        <v>2</v>
      </c>
      <c r="O140" s="283">
        <f>$F140*N140</f>
        <v>-833.32</v>
      </c>
      <c r="P140" s="283">
        <f>O140/1000000</f>
        <v>-0.00083332</v>
      </c>
      <c r="Q140" s="482"/>
    </row>
    <row r="141" spans="1:17" ht="18" customHeight="1">
      <c r="A141" s="324"/>
      <c r="B141" s="357" t="s">
        <v>50</v>
      </c>
      <c r="C141" s="322"/>
      <c r="D141" s="84"/>
      <c r="E141" s="84"/>
      <c r="F141" s="322"/>
      <c r="G141" s="426"/>
      <c r="H141" s="429"/>
      <c r="I141" s="283"/>
      <c r="J141" s="283"/>
      <c r="K141" s="283"/>
      <c r="L141" s="268"/>
      <c r="M141" s="283"/>
      <c r="N141" s="283"/>
      <c r="O141" s="283"/>
      <c r="P141" s="283"/>
      <c r="Q141" s="482"/>
    </row>
    <row r="142" spans="1:17" ht="18" customHeight="1">
      <c r="A142" s="324"/>
      <c r="B142" s="357" t="s">
        <v>51</v>
      </c>
      <c r="C142" s="322"/>
      <c r="D142" s="84"/>
      <c r="E142" s="84"/>
      <c r="F142" s="322"/>
      <c r="G142" s="426"/>
      <c r="H142" s="429"/>
      <c r="I142" s="283"/>
      <c r="J142" s="283"/>
      <c r="K142" s="283"/>
      <c r="L142" s="268"/>
      <c r="M142" s="283"/>
      <c r="N142" s="283"/>
      <c r="O142" s="283"/>
      <c r="P142" s="283"/>
      <c r="Q142" s="482"/>
    </row>
    <row r="143" spans="1:17" ht="18" customHeight="1">
      <c r="A143" s="324"/>
      <c r="B143" s="357" t="s">
        <v>52</v>
      </c>
      <c r="C143" s="322"/>
      <c r="D143" s="84"/>
      <c r="E143" s="84"/>
      <c r="F143" s="322"/>
      <c r="G143" s="426"/>
      <c r="H143" s="429"/>
      <c r="I143" s="283"/>
      <c r="J143" s="283"/>
      <c r="K143" s="283"/>
      <c r="L143" s="268"/>
      <c r="M143" s="283"/>
      <c r="N143" s="283"/>
      <c r="O143" s="283"/>
      <c r="P143" s="283"/>
      <c r="Q143" s="482"/>
    </row>
    <row r="144" spans="1:17" ht="17.25" customHeight="1">
      <c r="A144" s="324">
        <v>20</v>
      </c>
      <c r="B144" s="355" t="s">
        <v>53</v>
      </c>
      <c r="C144" s="335">
        <v>4865090</v>
      </c>
      <c r="D144" s="127" t="s">
        <v>12</v>
      </c>
      <c r="E144" s="96" t="s">
        <v>347</v>
      </c>
      <c r="F144" s="322">
        <v>-100</v>
      </c>
      <c r="G144" s="341">
        <v>9135</v>
      </c>
      <c r="H144" s="342">
        <v>9135</v>
      </c>
      <c r="I144" s="283">
        <f>G144-H144</f>
        <v>0</v>
      </c>
      <c r="J144" s="283">
        <f>$F144*I144</f>
        <v>0</v>
      </c>
      <c r="K144" s="283">
        <f>J144/1000000</f>
        <v>0</v>
      </c>
      <c r="L144" s="341">
        <v>37478</v>
      </c>
      <c r="M144" s="342">
        <v>37478</v>
      </c>
      <c r="N144" s="283">
        <f>L144-M144</f>
        <v>0</v>
      </c>
      <c r="O144" s="283">
        <f>$F144*N144</f>
        <v>0</v>
      </c>
      <c r="P144" s="283">
        <f>O144/1000000</f>
        <v>0</v>
      </c>
      <c r="Q144" s="520"/>
    </row>
    <row r="145" spans="1:17" ht="18" customHeight="1">
      <c r="A145" s="324">
        <v>21</v>
      </c>
      <c r="B145" s="355" t="s">
        <v>54</v>
      </c>
      <c r="C145" s="335">
        <v>4902519</v>
      </c>
      <c r="D145" s="127" t="s">
        <v>12</v>
      </c>
      <c r="E145" s="96" t="s">
        <v>347</v>
      </c>
      <c r="F145" s="322">
        <v>-100</v>
      </c>
      <c r="G145" s="341">
        <v>12253</v>
      </c>
      <c r="H145" s="342">
        <v>12240</v>
      </c>
      <c r="I145" s="283">
        <f>G145-H145</f>
        <v>13</v>
      </c>
      <c r="J145" s="283">
        <f>$F145*I145</f>
        <v>-1300</v>
      </c>
      <c r="K145" s="283">
        <f>J145/1000000</f>
        <v>-0.0013</v>
      </c>
      <c r="L145" s="341">
        <v>72860</v>
      </c>
      <c r="M145" s="342">
        <v>72152</v>
      </c>
      <c r="N145" s="283">
        <f>L145-M145</f>
        <v>708</v>
      </c>
      <c r="O145" s="283">
        <f>$F145*N145</f>
        <v>-70800</v>
      </c>
      <c r="P145" s="283">
        <f>O145/1000000</f>
        <v>-0.0708</v>
      </c>
      <c r="Q145" s="482"/>
    </row>
    <row r="146" spans="1:17" ht="18" customHeight="1">
      <c r="A146" s="324">
        <v>22</v>
      </c>
      <c r="B146" s="355" t="s">
        <v>55</v>
      </c>
      <c r="C146" s="335">
        <v>4902539</v>
      </c>
      <c r="D146" s="127" t="s">
        <v>12</v>
      </c>
      <c r="E146" s="96" t="s">
        <v>347</v>
      </c>
      <c r="F146" s="322">
        <v>-100</v>
      </c>
      <c r="G146" s="341">
        <v>728</v>
      </c>
      <c r="H146" s="342">
        <v>724</v>
      </c>
      <c r="I146" s="283">
        <f>G146-H146</f>
        <v>4</v>
      </c>
      <c r="J146" s="283">
        <f>$F146*I146</f>
        <v>-400</v>
      </c>
      <c r="K146" s="283">
        <f>J146/1000000</f>
        <v>-0.0004</v>
      </c>
      <c r="L146" s="341">
        <v>13063</v>
      </c>
      <c r="M146" s="342">
        <v>12346</v>
      </c>
      <c r="N146" s="283">
        <f>L146-M146</f>
        <v>717</v>
      </c>
      <c r="O146" s="283">
        <f>$F146*N146</f>
        <v>-71700</v>
      </c>
      <c r="P146" s="283">
        <f>O146/1000000</f>
        <v>-0.0717</v>
      </c>
      <c r="Q146" s="482"/>
    </row>
    <row r="147" spans="1:17" ht="18" customHeight="1">
      <c r="A147" s="324"/>
      <c r="B147" s="356" t="s">
        <v>56</v>
      </c>
      <c r="C147" s="335"/>
      <c r="D147" s="127"/>
      <c r="E147" s="127"/>
      <c r="F147" s="322"/>
      <c r="G147" s="426"/>
      <c r="H147" s="429"/>
      <c r="I147" s="283"/>
      <c r="J147" s="283"/>
      <c r="K147" s="283"/>
      <c r="L147" s="268"/>
      <c r="M147" s="283"/>
      <c r="N147" s="283"/>
      <c r="O147" s="283"/>
      <c r="P147" s="283"/>
      <c r="Q147" s="482"/>
    </row>
    <row r="148" spans="1:17" ht="18" customHeight="1">
      <c r="A148" s="324">
        <v>23</v>
      </c>
      <c r="B148" s="355" t="s">
        <v>57</v>
      </c>
      <c r="C148" s="335">
        <v>4902554</v>
      </c>
      <c r="D148" s="127" t="s">
        <v>12</v>
      </c>
      <c r="E148" s="96" t="s">
        <v>347</v>
      </c>
      <c r="F148" s="322">
        <v>-100</v>
      </c>
      <c r="G148" s="341">
        <v>13682</v>
      </c>
      <c r="H148" s="342">
        <v>13681</v>
      </c>
      <c r="I148" s="283">
        <f aca="true" t="shared" si="21" ref="I148:I157">G148-H148</f>
        <v>1</v>
      </c>
      <c r="J148" s="283">
        <f aca="true" t="shared" si="22" ref="J148:J157">$F148*I148</f>
        <v>-100</v>
      </c>
      <c r="K148" s="283">
        <f aca="true" t="shared" si="23" ref="K148:K157">J148/1000000</f>
        <v>-0.0001</v>
      </c>
      <c r="L148" s="341">
        <v>11828</v>
      </c>
      <c r="M148" s="342">
        <v>11825</v>
      </c>
      <c r="N148" s="283">
        <f aca="true" t="shared" si="24" ref="N148:N157">L148-M148</f>
        <v>3</v>
      </c>
      <c r="O148" s="283">
        <f aca="true" t="shared" si="25" ref="O148:O157">$F148*N148</f>
        <v>-300</v>
      </c>
      <c r="P148" s="283">
        <f aca="true" t="shared" si="26" ref="P148:P157">O148/1000000</f>
        <v>-0.0003</v>
      </c>
      <c r="Q148" s="482" t="s">
        <v>470</v>
      </c>
    </row>
    <row r="149" spans="1:17" ht="18" customHeight="1">
      <c r="A149" s="324"/>
      <c r="B149" s="355"/>
      <c r="C149" s="335"/>
      <c r="D149" s="127"/>
      <c r="E149" s="96"/>
      <c r="F149" s="322"/>
      <c r="G149" s="341"/>
      <c r="H149" s="342"/>
      <c r="I149" s="283"/>
      <c r="J149" s="283"/>
      <c r="K149" s="283">
        <v>-0.052</v>
      </c>
      <c r="L149" s="341"/>
      <c r="M149" s="342"/>
      <c r="N149" s="283"/>
      <c r="O149" s="283"/>
      <c r="P149" s="283">
        <v>-0.042</v>
      </c>
      <c r="Q149" s="482" t="s">
        <v>469</v>
      </c>
    </row>
    <row r="150" spans="1:17" ht="18" customHeight="1">
      <c r="A150" s="324">
        <v>24</v>
      </c>
      <c r="B150" s="355" t="s">
        <v>58</v>
      </c>
      <c r="C150" s="335">
        <v>4902522</v>
      </c>
      <c r="D150" s="127" t="s">
        <v>12</v>
      </c>
      <c r="E150" s="96" t="s">
        <v>347</v>
      </c>
      <c r="F150" s="322">
        <v>-100</v>
      </c>
      <c r="G150" s="341">
        <v>840</v>
      </c>
      <c r="H150" s="277">
        <v>840</v>
      </c>
      <c r="I150" s="342">
        <f t="shared" si="21"/>
        <v>0</v>
      </c>
      <c r="J150" s="342">
        <f t="shared" si="22"/>
        <v>0</v>
      </c>
      <c r="K150" s="343">
        <f t="shared" si="23"/>
        <v>0</v>
      </c>
      <c r="L150" s="341">
        <v>185</v>
      </c>
      <c r="M150" s="277">
        <v>185</v>
      </c>
      <c r="N150" s="342">
        <f t="shared" si="24"/>
        <v>0</v>
      </c>
      <c r="O150" s="342">
        <f t="shared" si="25"/>
        <v>0</v>
      </c>
      <c r="P150" s="343">
        <f t="shared" si="26"/>
        <v>0</v>
      </c>
      <c r="Q150" s="469"/>
    </row>
    <row r="151" spans="1:17" ht="18" customHeight="1">
      <c r="A151" s="324"/>
      <c r="B151" s="355"/>
      <c r="C151" s="335">
        <v>4902565</v>
      </c>
      <c r="D151" s="127" t="s">
        <v>12</v>
      </c>
      <c r="E151" s="96" t="s">
        <v>347</v>
      </c>
      <c r="F151" s="322">
        <v>-100</v>
      </c>
      <c r="G151" s="341">
        <v>0</v>
      </c>
      <c r="H151" s="342">
        <v>0</v>
      </c>
      <c r="I151" s="342">
        <f>G151-H151</f>
        <v>0</v>
      </c>
      <c r="J151" s="342">
        <f>$F151*I151</f>
        <v>0</v>
      </c>
      <c r="K151" s="343">
        <f>J151/1000000</f>
        <v>0</v>
      </c>
      <c r="L151" s="341">
        <v>0</v>
      </c>
      <c r="M151" s="342">
        <v>0</v>
      </c>
      <c r="N151" s="342">
        <f>L151-M151</f>
        <v>0</v>
      </c>
      <c r="O151" s="342">
        <f>$F151*N151</f>
        <v>0</v>
      </c>
      <c r="P151" s="343">
        <f>O151/1000000</f>
        <v>0</v>
      </c>
      <c r="Q151" s="469" t="s">
        <v>460</v>
      </c>
    </row>
    <row r="152" spans="1:17" ht="18" customHeight="1">
      <c r="A152" s="324">
        <v>25</v>
      </c>
      <c r="B152" s="355" t="s">
        <v>59</v>
      </c>
      <c r="C152" s="335">
        <v>4902523</v>
      </c>
      <c r="D152" s="127" t="s">
        <v>12</v>
      </c>
      <c r="E152" s="96" t="s">
        <v>347</v>
      </c>
      <c r="F152" s="322">
        <v>-100</v>
      </c>
      <c r="G152" s="341">
        <v>999815</v>
      </c>
      <c r="H152" s="342">
        <v>999815</v>
      </c>
      <c r="I152" s="283">
        <f t="shared" si="21"/>
        <v>0</v>
      </c>
      <c r="J152" s="283">
        <f t="shared" si="22"/>
        <v>0</v>
      </c>
      <c r="K152" s="283">
        <f t="shared" si="23"/>
        <v>0</v>
      </c>
      <c r="L152" s="341">
        <v>999943</v>
      </c>
      <c r="M152" s="342">
        <v>999943</v>
      </c>
      <c r="N152" s="283">
        <f t="shared" si="24"/>
        <v>0</v>
      </c>
      <c r="O152" s="283">
        <f t="shared" si="25"/>
        <v>0</v>
      </c>
      <c r="P152" s="283">
        <f t="shared" si="26"/>
        <v>0</v>
      </c>
      <c r="Q152" s="482"/>
    </row>
    <row r="153" spans="1:17" ht="18" customHeight="1">
      <c r="A153" s="324">
        <v>26</v>
      </c>
      <c r="B153" s="355" t="s">
        <v>60</v>
      </c>
      <c r="C153" s="335">
        <v>4902547</v>
      </c>
      <c r="D153" s="127" t="s">
        <v>12</v>
      </c>
      <c r="E153" s="96" t="s">
        <v>347</v>
      </c>
      <c r="F153" s="322">
        <v>-100</v>
      </c>
      <c r="G153" s="341">
        <v>5885</v>
      </c>
      <c r="H153" s="342">
        <v>5885</v>
      </c>
      <c r="I153" s="283">
        <f t="shared" si="21"/>
        <v>0</v>
      </c>
      <c r="J153" s="283">
        <f t="shared" si="22"/>
        <v>0</v>
      </c>
      <c r="K153" s="283">
        <f t="shared" si="23"/>
        <v>0</v>
      </c>
      <c r="L153" s="341">
        <v>8891</v>
      </c>
      <c r="M153" s="342">
        <v>8891</v>
      </c>
      <c r="N153" s="283">
        <f t="shared" si="24"/>
        <v>0</v>
      </c>
      <c r="O153" s="283">
        <f t="shared" si="25"/>
        <v>0</v>
      </c>
      <c r="P153" s="283">
        <f t="shared" si="26"/>
        <v>0</v>
      </c>
      <c r="Q153" s="482"/>
    </row>
    <row r="154" spans="1:17" ht="18" customHeight="1">
      <c r="A154" s="324">
        <v>27</v>
      </c>
      <c r="B154" s="323" t="s">
        <v>61</v>
      </c>
      <c r="C154" s="322">
        <v>4902605</v>
      </c>
      <c r="D154" s="84" t="s">
        <v>12</v>
      </c>
      <c r="E154" s="96" t="s">
        <v>347</v>
      </c>
      <c r="F154" s="537">
        <v>-1333.33</v>
      </c>
      <c r="G154" s="341">
        <v>0</v>
      </c>
      <c r="H154" s="342">
        <v>0</v>
      </c>
      <c r="I154" s="283">
        <f t="shared" si="21"/>
        <v>0</v>
      </c>
      <c r="J154" s="283">
        <f t="shared" si="22"/>
        <v>0</v>
      </c>
      <c r="K154" s="283">
        <f t="shared" si="23"/>
        <v>0</v>
      </c>
      <c r="L154" s="341">
        <v>0</v>
      </c>
      <c r="M154" s="342">
        <v>0</v>
      </c>
      <c r="N154" s="283">
        <f t="shared" si="24"/>
        <v>0</v>
      </c>
      <c r="O154" s="283">
        <f t="shared" si="25"/>
        <v>0</v>
      </c>
      <c r="P154" s="283">
        <f t="shared" si="26"/>
        <v>0</v>
      </c>
      <c r="Q154" s="482"/>
    </row>
    <row r="155" spans="1:17" ht="18" customHeight="1">
      <c r="A155" s="324">
        <v>28</v>
      </c>
      <c r="B155" s="323" t="s">
        <v>62</v>
      </c>
      <c r="C155" s="322">
        <v>5295190</v>
      </c>
      <c r="D155" s="84" t="s">
        <v>12</v>
      </c>
      <c r="E155" s="96" t="s">
        <v>347</v>
      </c>
      <c r="F155" s="322">
        <v>-100</v>
      </c>
      <c r="G155" s="341">
        <v>999899</v>
      </c>
      <c r="H155" s="342">
        <v>999949</v>
      </c>
      <c r="I155" s="283">
        <f>G155-H155</f>
        <v>-50</v>
      </c>
      <c r="J155" s="283">
        <f>$F155*I155</f>
        <v>5000</v>
      </c>
      <c r="K155" s="283">
        <f>J155/1000000</f>
        <v>0.005</v>
      </c>
      <c r="L155" s="341">
        <v>4337</v>
      </c>
      <c r="M155" s="342">
        <v>4165</v>
      </c>
      <c r="N155" s="283">
        <f>L155-M155</f>
        <v>172</v>
      </c>
      <c r="O155" s="283">
        <f>$F155*N155</f>
        <v>-17200</v>
      </c>
      <c r="P155" s="283">
        <f>O155/1000000</f>
        <v>-0.0172</v>
      </c>
      <c r="Q155" s="482"/>
    </row>
    <row r="156" spans="1:17" ht="18" customHeight="1">
      <c r="A156" s="324">
        <v>29</v>
      </c>
      <c r="B156" s="323" t="s">
        <v>63</v>
      </c>
      <c r="C156" s="322">
        <v>4902529</v>
      </c>
      <c r="D156" s="84" t="s">
        <v>12</v>
      </c>
      <c r="E156" s="96" t="s">
        <v>347</v>
      </c>
      <c r="F156" s="322">
        <v>-44.44</v>
      </c>
      <c r="G156" s="341">
        <v>989743</v>
      </c>
      <c r="H156" s="342">
        <v>989745</v>
      </c>
      <c r="I156" s="283">
        <f t="shared" si="21"/>
        <v>-2</v>
      </c>
      <c r="J156" s="283">
        <f t="shared" si="22"/>
        <v>88.88</v>
      </c>
      <c r="K156" s="283">
        <f t="shared" si="23"/>
        <v>8.887999999999999E-05</v>
      </c>
      <c r="L156" s="341">
        <v>390</v>
      </c>
      <c r="M156" s="342">
        <v>390</v>
      </c>
      <c r="N156" s="283">
        <f t="shared" si="24"/>
        <v>0</v>
      </c>
      <c r="O156" s="283">
        <f t="shared" si="25"/>
        <v>0</v>
      </c>
      <c r="P156" s="283">
        <f t="shared" si="26"/>
        <v>0</v>
      </c>
      <c r="Q156" s="500"/>
    </row>
    <row r="157" spans="1:17" ht="18" customHeight="1">
      <c r="A157" s="324">
        <v>30</v>
      </c>
      <c r="B157" s="323" t="s">
        <v>145</v>
      </c>
      <c r="C157" s="322">
        <v>4865087</v>
      </c>
      <c r="D157" s="84" t="s">
        <v>12</v>
      </c>
      <c r="E157" s="96" t="s">
        <v>347</v>
      </c>
      <c r="F157" s="322">
        <v>-100</v>
      </c>
      <c r="G157" s="341">
        <v>0</v>
      </c>
      <c r="H157" s="342">
        <v>0</v>
      </c>
      <c r="I157" s="283">
        <f t="shared" si="21"/>
        <v>0</v>
      </c>
      <c r="J157" s="283">
        <f t="shared" si="22"/>
        <v>0</v>
      </c>
      <c r="K157" s="283">
        <f t="shared" si="23"/>
        <v>0</v>
      </c>
      <c r="L157" s="341">
        <v>0</v>
      </c>
      <c r="M157" s="342">
        <v>0</v>
      </c>
      <c r="N157" s="283">
        <f t="shared" si="24"/>
        <v>0</v>
      </c>
      <c r="O157" s="283">
        <f t="shared" si="25"/>
        <v>0</v>
      </c>
      <c r="P157" s="283">
        <f t="shared" si="26"/>
        <v>0</v>
      </c>
      <c r="Q157" s="482"/>
    </row>
    <row r="158" spans="1:17" ht="18" customHeight="1">
      <c r="A158" s="324"/>
      <c r="B158" s="357" t="s">
        <v>78</v>
      </c>
      <c r="C158" s="322"/>
      <c r="D158" s="84"/>
      <c r="E158" s="84"/>
      <c r="F158" s="322"/>
      <c r="G158" s="426"/>
      <c r="H158" s="429"/>
      <c r="I158" s="283"/>
      <c r="J158" s="283"/>
      <c r="K158" s="283"/>
      <c r="L158" s="268"/>
      <c r="M158" s="283"/>
      <c r="N158" s="283"/>
      <c r="O158" s="283"/>
      <c r="P158" s="283"/>
      <c r="Q158" s="482"/>
    </row>
    <row r="159" spans="1:17" ht="18" customHeight="1">
      <c r="A159" s="324">
        <v>31</v>
      </c>
      <c r="B159" s="323" t="s">
        <v>79</v>
      </c>
      <c r="C159" s="322">
        <v>4902577</v>
      </c>
      <c r="D159" s="84" t="s">
        <v>12</v>
      </c>
      <c r="E159" s="96" t="s">
        <v>347</v>
      </c>
      <c r="F159" s="322">
        <v>400</v>
      </c>
      <c r="G159" s="341">
        <v>995610</v>
      </c>
      <c r="H159" s="342">
        <v>995610</v>
      </c>
      <c r="I159" s="283">
        <f>G159-H159</f>
        <v>0</v>
      </c>
      <c r="J159" s="283">
        <f>$F159*I159</f>
        <v>0</v>
      </c>
      <c r="K159" s="283">
        <f>J159/1000000</f>
        <v>0</v>
      </c>
      <c r="L159" s="341">
        <v>69</v>
      </c>
      <c r="M159" s="342">
        <v>69</v>
      </c>
      <c r="N159" s="283">
        <f>L159-M159</f>
        <v>0</v>
      </c>
      <c r="O159" s="283">
        <f>$F159*N159</f>
        <v>0</v>
      </c>
      <c r="P159" s="283">
        <f>O159/1000000</f>
        <v>0</v>
      </c>
      <c r="Q159" s="482"/>
    </row>
    <row r="160" spans="1:17" ht="18" customHeight="1">
      <c r="A160" s="324">
        <v>32</v>
      </c>
      <c r="B160" s="323" t="s">
        <v>80</v>
      </c>
      <c r="C160" s="322">
        <v>4902525</v>
      </c>
      <c r="D160" s="84" t="s">
        <v>12</v>
      </c>
      <c r="E160" s="96" t="s">
        <v>347</v>
      </c>
      <c r="F160" s="322">
        <v>-400</v>
      </c>
      <c r="G160" s="341">
        <v>999919</v>
      </c>
      <c r="H160" s="342">
        <v>999919</v>
      </c>
      <c r="I160" s="283">
        <f>G160-H160</f>
        <v>0</v>
      </c>
      <c r="J160" s="283">
        <f>$F160*I160</f>
        <v>0</v>
      </c>
      <c r="K160" s="283">
        <f>J160/1000000</f>
        <v>0</v>
      </c>
      <c r="L160" s="341">
        <v>9</v>
      </c>
      <c r="M160" s="342">
        <v>9</v>
      </c>
      <c r="N160" s="283">
        <f>L160-M160</f>
        <v>0</v>
      </c>
      <c r="O160" s="283">
        <f>$F160*N160</f>
        <v>0</v>
      </c>
      <c r="P160" s="283">
        <f>O160/1000000</f>
        <v>0</v>
      </c>
      <c r="Q160" s="482"/>
    </row>
    <row r="161" spans="1:17" ht="15" customHeight="1" thickBot="1">
      <c r="A161" s="651"/>
      <c r="B161" s="518"/>
      <c r="C161" s="518"/>
      <c r="D161" s="518"/>
      <c r="E161" s="518"/>
      <c r="F161" s="518"/>
      <c r="G161" s="652"/>
      <c r="H161" s="653"/>
      <c r="I161" s="518"/>
      <c r="J161" s="518"/>
      <c r="K161" s="654"/>
      <c r="L161" s="651"/>
      <c r="M161" s="518"/>
      <c r="N161" s="518"/>
      <c r="O161" s="518"/>
      <c r="P161" s="654"/>
      <c r="Q161" s="608"/>
    </row>
    <row r="162" ht="13.5" thickTop="1"/>
    <row r="163" spans="1:16" ht="20.25">
      <c r="A163" s="316" t="s">
        <v>314</v>
      </c>
      <c r="K163" s="648">
        <f>SUM(K112:K161)</f>
        <v>-1.55475954</v>
      </c>
      <c r="P163" s="648">
        <f>SUM(P112:P161)</f>
        <v>-0.22473332000000001</v>
      </c>
    </row>
    <row r="164" spans="1:16" ht="12.75">
      <c r="A164" s="59"/>
      <c r="K164" s="597"/>
      <c r="P164" s="597"/>
    </row>
    <row r="165" spans="1:16" ht="12.75">
      <c r="A165" s="59"/>
      <c r="K165" s="597"/>
      <c r="P165" s="597"/>
    </row>
    <row r="166" spans="1:17" ht="18">
      <c r="A166" s="59"/>
      <c r="K166" s="597"/>
      <c r="P166" s="597"/>
      <c r="Q166" s="643" t="str">
        <f>NDPL!$Q$1</f>
        <v>NOVEMBER-2016</v>
      </c>
    </row>
    <row r="167" spans="1:16" ht="12.75">
      <c r="A167" s="59"/>
      <c r="K167" s="597"/>
      <c r="P167" s="597"/>
    </row>
    <row r="168" spans="1:16" ht="12.75">
      <c r="A168" s="59"/>
      <c r="K168" s="597"/>
      <c r="P168" s="597"/>
    </row>
    <row r="169" spans="1:16" ht="12.75">
      <c r="A169" s="59"/>
      <c r="K169" s="597"/>
      <c r="P169" s="597"/>
    </row>
    <row r="170" spans="1:11" ht="13.5" thickBot="1">
      <c r="A170" s="2"/>
      <c r="B170" s="7"/>
      <c r="C170" s="7"/>
      <c r="D170" s="55"/>
      <c r="E170" s="55"/>
      <c r="F170" s="21"/>
      <c r="G170" s="21"/>
      <c r="H170" s="21"/>
      <c r="I170" s="21"/>
      <c r="J170" s="21"/>
      <c r="K170" s="56"/>
    </row>
    <row r="171" spans="1:17" ht="27.75">
      <c r="A171" s="412" t="s">
        <v>194</v>
      </c>
      <c r="B171" s="148"/>
      <c r="C171" s="144"/>
      <c r="D171" s="144"/>
      <c r="E171" s="144"/>
      <c r="F171" s="193"/>
      <c r="G171" s="193"/>
      <c r="H171" s="193"/>
      <c r="I171" s="193"/>
      <c r="J171" s="193"/>
      <c r="K171" s="194"/>
      <c r="L171" s="609"/>
      <c r="M171" s="609"/>
      <c r="N171" s="609"/>
      <c r="O171" s="609"/>
      <c r="P171" s="609"/>
      <c r="Q171" s="610"/>
    </row>
    <row r="172" spans="1:17" ht="24.75" customHeight="1">
      <c r="A172" s="411" t="s">
        <v>316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410">
        <f>K106</f>
        <v>-22.372041531999997</v>
      </c>
      <c r="L172" s="293"/>
      <c r="M172" s="293"/>
      <c r="N172" s="293"/>
      <c r="O172" s="293"/>
      <c r="P172" s="410">
        <f>P106</f>
        <v>0.05695834000000007</v>
      </c>
      <c r="Q172" s="611"/>
    </row>
    <row r="173" spans="1:17" ht="24.75" customHeight="1">
      <c r="A173" s="411" t="s">
        <v>315</v>
      </c>
      <c r="B173" s="57"/>
      <c r="C173" s="57"/>
      <c r="D173" s="57"/>
      <c r="E173" s="57"/>
      <c r="F173" s="57"/>
      <c r="G173" s="57"/>
      <c r="H173" s="57"/>
      <c r="I173" s="57"/>
      <c r="J173" s="57"/>
      <c r="K173" s="410">
        <f>K163</f>
        <v>-1.55475954</v>
      </c>
      <c r="L173" s="293"/>
      <c r="M173" s="293"/>
      <c r="N173" s="293"/>
      <c r="O173" s="293"/>
      <c r="P173" s="410">
        <f>P163</f>
        <v>-0.22473332000000001</v>
      </c>
      <c r="Q173" s="611"/>
    </row>
    <row r="174" spans="1:17" ht="24.75" customHeight="1">
      <c r="A174" s="411" t="s">
        <v>317</v>
      </c>
      <c r="B174" s="57"/>
      <c r="C174" s="57"/>
      <c r="D174" s="57"/>
      <c r="E174" s="57"/>
      <c r="F174" s="57"/>
      <c r="G174" s="57"/>
      <c r="H174" s="57"/>
      <c r="I174" s="57"/>
      <c r="J174" s="57"/>
      <c r="K174" s="410">
        <f>'ROHTAK ROAD'!K45</f>
        <v>0.459625</v>
      </c>
      <c r="L174" s="293"/>
      <c r="M174" s="293"/>
      <c r="N174" s="293"/>
      <c r="O174" s="293"/>
      <c r="P174" s="410">
        <f>'ROHTAK ROAD'!P45</f>
        <v>-0.1067</v>
      </c>
      <c r="Q174" s="611"/>
    </row>
    <row r="175" spans="1:17" ht="24.75" customHeight="1">
      <c r="A175" s="411" t="s">
        <v>318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410">
        <f>-MES!K40</f>
        <v>-0.31229999999999997</v>
      </c>
      <c r="L175" s="293"/>
      <c r="M175" s="293"/>
      <c r="N175" s="293"/>
      <c r="O175" s="293"/>
      <c r="P175" s="410">
        <f>-MES!P40</f>
        <v>-0.0382</v>
      </c>
      <c r="Q175" s="611"/>
    </row>
    <row r="176" spans="1:17" ht="29.25" customHeight="1" thickBot="1">
      <c r="A176" s="413" t="s">
        <v>195</v>
      </c>
      <c r="B176" s="195"/>
      <c r="C176" s="196"/>
      <c r="D176" s="196"/>
      <c r="E176" s="196"/>
      <c r="F176" s="196"/>
      <c r="G176" s="196"/>
      <c r="H176" s="196"/>
      <c r="I176" s="196"/>
      <c r="J176" s="196"/>
      <c r="K176" s="414">
        <f>SUM(K172:K175)</f>
        <v>-23.779476071999998</v>
      </c>
      <c r="L176" s="655"/>
      <c r="M176" s="655"/>
      <c r="N176" s="655"/>
      <c r="O176" s="655"/>
      <c r="P176" s="414">
        <f>SUM(P172:P175)</f>
        <v>-0.31267497999999994</v>
      </c>
      <c r="Q176" s="613"/>
    </row>
    <row r="181" ht="13.5" thickBot="1"/>
    <row r="182" spans="1:17" ht="12.75">
      <c r="A182" s="614"/>
      <c r="B182" s="615"/>
      <c r="C182" s="615"/>
      <c r="D182" s="615"/>
      <c r="E182" s="615"/>
      <c r="F182" s="615"/>
      <c r="G182" s="615"/>
      <c r="H182" s="609"/>
      <c r="I182" s="609"/>
      <c r="J182" s="609"/>
      <c r="K182" s="609"/>
      <c r="L182" s="609"/>
      <c r="M182" s="609"/>
      <c r="N182" s="609"/>
      <c r="O182" s="609"/>
      <c r="P182" s="609"/>
      <c r="Q182" s="610"/>
    </row>
    <row r="183" spans="1:17" ht="26.25">
      <c r="A183" s="656" t="s">
        <v>328</v>
      </c>
      <c r="B183" s="617"/>
      <c r="C183" s="617"/>
      <c r="D183" s="617"/>
      <c r="E183" s="617"/>
      <c r="F183" s="617"/>
      <c r="G183" s="617"/>
      <c r="H183" s="515"/>
      <c r="I183" s="515"/>
      <c r="J183" s="515"/>
      <c r="K183" s="515"/>
      <c r="L183" s="515"/>
      <c r="M183" s="515"/>
      <c r="N183" s="515"/>
      <c r="O183" s="515"/>
      <c r="P183" s="515"/>
      <c r="Q183" s="611"/>
    </row>
    <row r="184" spans="1:17" ht="12.75">
      <c r="A184" s="618"/>
      <c r="B184" s="617"/>
      <c r="C184" s="617"/>
      <c r="D184" s="617"/>
      <c r="E184" s="617"/>
      <c r="F184" s="617"/>
      <c r="G184" s="617"/>
      <c r="H184" s="515"/>
      <c r="I184" s="515"/>
      <c r="J184" s="515"/>
      <c r="K184" s="515"/>
      <c r="L184" s="515"/>
      <c r="M184" s="515"/>
      <c r="N184" s="515"/>
      <c r="O184" s="515"/>
      <c r="P184" s="515"/>
      <c r="Q184" s="611"/>
    </row>
    <row r="185" spans="1:17" ht="15.75">
      <c r="A185" s="619"/>
      <c r="B185" s="620"/>
      <c r="C185" s="620"/>
      <c r="D185" s="620"/>
      <c r="E185" s="620"/>
      <c r="F185" s="620"/>
      <c r="G185" s="620"/>
      <c r="H185" s="515"/>
      <c r="I185" s="515"/>
      <c r="J185" s="515"/>
      <c r="K185" s="621" t="s">
        <v>340</v>
      </c>
      <c r="L185" s="515"/>
      <c r="M185" s="515"/>
      <c r="N185" s="515"/>
      <c r="O185" s="515"/>
      <c r="P185" s="621" t="s">
        <v>341</v>
      </c>
      <c r="Q185" s="611"/>
    </row>
    <row r="186" spans="1:17" ht="12.75">
      <c r="A186" s="622"/>
      <c r="B186" s="96"/>
      <c r="C186" s="96"/>
      <c r="D186" s="96"/>
      <c r="E186" s="96"/>
      <c r="F186" s="96"/>
      <c r="G186" s="96"/>
      <c r="H186" s="515"/>
      <c r="I186" s="515"/>
      <c r="J186" s="515"/>
      <c r="K186" s="515"/>
      <c r="L186" s="515"/>
      <c r="M186" s="515"/>
      <c r="N186" s="515"/>
      <c r="O186" s="515"/>
      <c r="P186" s="515"/>
      <c r="Q186" s="611"/>
    </row>
    <row r="187" spans="1:17" ht="12.75">
      <c r="A187" s="622"/>
      <c r="B187" s="96"/>
      <c r="C187" s="96"/>
      <c r="D187" s="96"/>
      <c r="E187" s="96"/>
      <c r="F187" s="96"/>
      <c r="G187" s="96"/>
      <c r="H187" s="515"/>
      <c r="I187" s="515"/>
      <c r="J187" s="515"/>
      <c r="K187" s="515"/>
      <c r="L187" s="515"/>
      <c r="M187" s="515"/>
      <c r="N187" s="515"/>
      <c r="O187" s="515"/>
      <c r="P187" s="515"/>
      <c r="Q187" s="611"/>
    </row>
    <row r="188" spans="1:17" ht="23.25">
      <c r="A188" s="657" t="s">
        <v>331</v>
      </c>
      <c r="B188" s="624"/>
      <c r="C188" s="624"/>
      <c r="D188" s="625"/>
      <c r="E188" s="625"/>
      <c r="F188" s="626"/>
      <c r="G188" s="625"/>
      <c r="H188" s="515"/>
      <c r="I188" s="515"/>
      <c r="J188" s="515"/>
      <c r="K188" s="658">
        <f>K176</f>
        <v>-23.779476071999998</v>
      </c>
      <c r="L188" s="659" t="s">
        <v>329</v>
      </c>
      <c r="M188" s="660"/>
      <c r="N188" s="660"/>
      <c r="O188" s="660"/>
      <c r="P188" s="658">
        <f>P176</f>
        <v>-0.31267497999999994</v>
      </c>
      <c r="Q188" s="661" t="s">
        <v>329</v>
      </c>
    </row>
    <row r="189" spans="1:17" ht="23.25">
      <c r="A189" s="629"/>
      <c r="B189" s="630"/>
      <c r="C189" s="630"/>
      <c r="D189" s="617"/>
      <c r="E189" s="617"/>
      <c r="F189" s="631"/>
      <c r="G189" s="617"/>
      <c r="H189" s="515"/>
      <c r="I189" s="515"/>
      <c r="J189" s="515"/>
      <c r="K189" s="660"/>
      <c r="L189" s="662"/>
      <c r="M189" s="660"/>
      <c r="N189" s="660"/>
      <c r="O189" s="660"/>
      <c r="P189" s="660"/>
      <c r="Q189" s="663"/>
    </row>
    <row r="190" spans="1:17" ht="23.25">
      <c r="A190" s="664" t="s">
        <v>330</v>
      </c>
      <c r="B190" s="45"/>
      <c r="C190" s="45"/>
      <c r="D190" s="617"/>
      <c r="E190" s="617"/>
      <c r="F190" s="634"/>
      <c r="G190" s="625"/>
      <c r="H190" s="515"/>
      <c r="I190" s="515"/>
      <c r="J190" s="515"/>
      <c r="K190" s="660">
        <f>'STEPPED UP GENCO'!K39</f>
        <v>3.656741320575</v>
      </c>
      <c r="L190" s="659" t="s">
        <v>329</v>
      </c>
      <c r="M190" s="660"/>
      <c r="N190" s="660"/>
      <c r="O190" s="660"/>
      <c r="P190" s="658">
        <f>'STEPPED UP GENCO'!P39</f>
        <v>-3.0127264557749998</v>
      </c>
      <c r="Q190" s="661" t="s">
        <v>329</v>
      </c>
    </row>
    <row r="191" spans="1:17" ht="15">
      <c r="A191" s="635"/>
      <c r="B191" s="515"/>
      <c r="C191" s="515"/>
      <c r="D191" s="515"/>
      <c r="E191" s="515"/>
      <c r="F191" s="515"/>
      <c r="G191" s="515"/>
      <c r="H191" s="515"/>
      <c r="I191" s="515"/>
      <c r="J191" s="515"/>
      <c r="K191" s="515"/>
      <c r="L191" s="278"/>
      <c r="M191" s="515"/>
      <c r="N191" s="515"/>
      <c r="O191" s="515"/>
      <c r="P191" s="515"/>
      <c r="Q191" s="665"/>
    </row>
    <row r="192" spans="1:17" ht="15">
      <c r="A192" s="635"/>
      <c r="B192" s="515"/>
      <c r="C192" s="515"/>
      <c r="D192" s="515"/>
      <c r="E192" s="515"/>
      <c r="F192" s="515"/>
      <c r="G192" s="515"/>
      <c r="H192" s="515"/>
      <c r="I192" s="515"/>
      <c r="J192" s="515"/>
      <c r="K192" s="515"/>
      <c r="L192" s="278"/>
      <c r="M192" s="515"/>
      <c r="N192" s="515"/>
      <c r="O192" s="515"/>
      <c r="P192" s="515"/>
      <c r="Q192" s="665"/>
    </row>
    <row r="193" spans="1:17" ht="15">
      <c r="A193" s="635"/>
      <c r="B193" s="515"/>
      <c r="C193" s="515"/>
      <c r="D193" s="515"/>
      <c r="E193" s="515"/>
      <c r="F193" s="515"/>
      <c r="G193" s="515"/>
      <c r="H193" s="515"/>
      <c r="I193" s="515"/>
      <c r="J193" s="515"/>
      <c r="K193" s="515"/>
      <c r="L193" s="278"/>
      <c r="M193" s="515"/>
      <c r="N193" s="515"/>
      <c r="O193" s="515"/>
      <c r="P193" s="515"/>
      <c r="Q193" s="665"/>
    </row>
    <row r="194" spans="1:17" ht="23.25">
      <c r="A194" s="635"/>
      <c r="B194" s="515"/>
      <c r="C194" s="515"/>
      <c r="D194" s="515"/>
      <c r="E194" s="515"/>
      <c r="F194" s="515"/>
      <c r="G194" s="515"/>
      <c r="H194" s="624"/>
      <c r="I194" s="624"/>
      <c r="J194" s="666" t="s">
        <v>332</v>
      </c>
      <c r="K194" s="667">
        <f>SUM(K188:K193)</f>
        <v>-20.122734751424996</v>
      </c>
      <c r="L194" s="666" t="s">
        <v>329</v>
      </c>
      <c r="M194" s="660"/>
      <c r="N194" s="660"/>
      <c r="O194" s="660"/>
      <c r="P194" s="667">
        <f>SUM(P188:P193)</f>
        <v>-3.3254014357749995</v>
      </c>
      <c r="Q194" s="666" t="s">
        <v>329</v>
      </c>
    </row>
    <row r="195" spans="1:17" ht="13.5" thickBot="1">
      <c r="A195" s="636"/>
      <c r="B195" s="612"/>
      <c r="C195" s="612"/>
      <c r="D195" s="612"/>
      <c r="E195" s="612"/>
      <c r="F195" s="612"/>
      <c r="G195" s="612"/>
      <c r="H195" s="612"/>
      <c r="I195" s="612"/>
      <c r="J195" s="612"/>
      <c r="K195" s="612"/>
      <c r="L195" s="612"/>
      <c r="M195" s="612"/>
      <c r="N195" s="612"/>
      <c r="O195" s="612"/>
      <c r="P195" s="612"/>
      <c r="Q195" s="613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45" max="255" man="1"/>
    <brk id="107" max="18" man="1"/>
    <brk id="163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1"/>
  <sheetViews>
    <sheetView view="pageBreakPreview" zoomScale="85" zoomScaleNormal="70" zoomScaleSheetLayoutView="85" zoomScalePageLayoutView="50" workbookViewId="0" topLeftCell="A7">
      <selection activeCell="D15" sqref="D15"/>
    </sheetView>
  </sheetViews>
  <sheetFormatPr defaultColWidth="9.140625" defaultRowHeight="12.75"/>
  <cols>
    <col min="1" max="1" width="5.140625" style="465" customWidth="1"/>
    <col min="2" max="2" width="20.8515625" style="465" customWidth="1"/>
    <col min="3" max="3" width="11.28125" style="465" customWidth="1"/>
    <col min="4" max="4" width="9.140625" style="465" customWidth="1"/>
    <col min="5" max="5" width="14.421875" style="465" customWidth="1"/>
    <col min="6" max="6" width="7.00390625" style="465" customWidth="1"/>
    <col min="7" max="7" width="11.421875" style="465" customWidth="1"/>
    <col min="8" max="8" width="13.00390625" style="465" customWidth="1"/>
    <col min="9" max="9" width="9.00390625" style="465" customWidth="1"/>
    <col min="10" max="10" width="12.28125" style="465" customWidth="1"/>
    <col min="11" max="12" width="12.8515625" style="465" customWidth="1"/>
    <col min="13" max="13" width="13.28125" style="465" customWidth="1"/>
    <col min="14" max="14" width="11.421875" style="465" customWidth="1"/>
    <col min="15" max="15" width="13.140625" style="465" customWidth="1"/>
    <col min="16" max="16" width="14.7109375" style="465" customWidth="1"/>
    <col min="17" max="17" width="15.00390625" style="465" customWidth="1"/>
    <col min="18" max="18" width="0.13671875" style="465" customWidth="1"/>
    <col min="19" max="19" width="1.57421875" style="465" hidden="1" customWidth="1"/>
    <col min="20" max="20" width="9.140625" style="465" hidden="1" customWidth="1"/>
    <col min="21" max="21" width="4.28125" style="465" hidden="1" customWidth="1"/>
    <col min="22" max="22" width="4.00390625" style="465" hidden="1" customWidth="1"/>
    <col min="23" max="23" width="3.8515625" style="465" hidden="1" customWidth="1"/>
    <col min="24" max="16384" width="9.140625" style="465" customWidth="1"/>
  </cols>
  <sheetData>
    <row r="1" spans="1:17" ht="26.25">
      <c r="A1" s="1" t="s">
        <v>238</v>
      </c>
      <c r="Q1" s="548" t="str">
        <f>NDPL!Q1</f>
        <v>NOVEMBER-2016</v>
      </c>
    </row>
    <row r="2" ht="18.75" customHeight="1">
      <c r="A2" s="81" t="s">
        <v>239</v>
      </c>
    </row>
    <row r="3" ht="23.25">
      <c r="A3" s="187" t="s">
        <v>213</v>
      </c>
    </row>
    <row r="4" spans="1:16" ht="24" thickBot="1">
      <c r="A4" s="399" t="s">
        <v>214</v>
      </c>
      <c r="G4" s="515"/>
      <c r="H4" s="515"/>
      <c r="I4" s="48" t="s">
        <v>398</v>
      </c>
      <c r="J4" s="515"/>
      <c r="K4" s="515"/>
      <c r="L4" s="515"/>
      <c r="M4" s="515"/>
      <c r="N4" s="48" t="s">
        <v>399</v>
      </c>
      <c r="O4" s="515"/>
      <c r="P4" s="515"/>
    </row>
    <row r="5" spans="1:17" ht="62.25" customHeight="1" thickBot="1" thickTop="1">
      <c r="A5" s="556" t="s">
        <v>8</v>
      </c>
      <c r="B5" s="557" t="s">
        <v>9</v>
      </c>
      <c r="C5" s="558" t="s">
        <v>1</v>
      </c>
      <c r="D5" s="558" t="s">
        <v>2</v>
      </c>
      <c r="E5" s="558" t="s">
        <v>3</v>
      </c>
      <c r="F5" s="558" t="s">
        <v>10</v>
      </c>
      <c r="G5" s="556" t="str">
        <f>NDPL!G5</f>
        <v>FINAL READING 01/12/2016</v>
      </c>
      <c r="H5" s="558" t="str">
        <f>NDPL!H5</f>
        <v>INTIAL READING 01/11/2016</v>
      </c>
      <c r="I5" s="558" t="s">
        <v>4</v>
      </c>
      <c r="J5" s="558" t="s">
        <v>5</v>
      </c>
      <c r="K5" s="558" t="s">
        <v>6</v>
      </c>
      <c r="L5" s="556" t="str">
        <f>NDPL!G5</f>
        <v>FINAL READING 01/12/2016</v>
      </c>
      <c r="M5" s="558" t="str">
        <f>NDPL!H5</f>
        <v>INTIAL READING 01/11/2016</v>
      </c>
      <c r="N5" s="558" t="s">
        <v>4</v>
      </c>
      <c r="O5" s="558" t="s">
        <v>5</v>
      </c>
      <c r="P5" s="558" t="s">
        <v>6</v>
      </c>
      <c r="Q5" s="559" t="s">
        <v>310</v>
      </c>
    </row>
    <row r="6" ht="14.25" thickBot="1" thickTop="1"/>
    <row r="7" spans="1:17" ht="18" customHeight="1" thickTop="1">
      <c r="A7" s="160"/>
      <c r="B7" s="161" t="s">
        <v>197</v>
      </c>
      <c r="C7" s="162"/>
      <c r="D7" s="162"/>
      <c r="E7" s="162"/>
      <c r="F7" s="162"/>
      <c r="G7" s="62"/>
      <c r="H7" s="668"/>
      <c r="I7" s="669"/>
      <c r="J7" s="669"/>
      <c r="K7" s="669"/>
      <c r="L7" s="670"/>
      <c r="M7" s="668"/>
      <c r="N7" s="668"/>
      <c r="O7" s="668"/>
      <c r="P7" s="668"/>
      <c r="Q7" s="596"/>
    </row>
    <row r="8" spans="1:17" ht="18" customHeight="1">
      <c r="A8" s="163"/>
      <c r="B8" s="164" t="s">
        <v>110</v>
      </c>
      <c r="C8" s="165"/>
      <c r="D8" s="166"/>
      <c r="E8" s="167"/>
      <c r="F8" s="168"/>
      <c r="G8" s="66"/>
      <c r="H8" s="671"/>
      <c r="I8" s="432"/>
      <c r="J8" s="432"/>
      <c r="K8" s="432"/>
      <c r="L8" s="672"/>
      <c r="M8" s="671"/>
      <c r="N8" s="401"/>
      <c r="O8" s="401"/>
      <c r="P8" s="401"/>
      <c r="Q8" s="469"/>
    </row>
    <row r="9" spans="1:17" ht="18">
      <c r="A9" s="163">
        <v>1</v>
      </c>
      <c r="B9" s="164" t="s">
        <v>111</v>
      </c>
      <c r="C9" s="165">
        <v>4865136</v>
      </c>
      <c r="D9" s="169" t="s">
        <v>12</v>
      </c>
      <c r="E9" s="259" t="s">
        <v>347</v>
      </c>
      <c r="F9" s="170">
        <v>200</v>
      </c>
      <c r="G9" s="457">
        <v>54790</v>
      </c>
      <c r="H9" s="458">
        <v>54692</v>
      </c>
      <c r="I9" s="432">
        <f aca="true" t="shared" si="0" ref="I9:I15">G9-H9</f>
        <v>98</v>
      </c>
      <c r="J9" s="432">
        <f aca="true" t="shared" si="1" ref="J9:J66">$F9*I9</f>
        <v>19600</v>
      </c>
      <c r="K9" s="432">
        <f aca="true" t="shared" si="2" ref="K9:K66">J9/1000000</f>
        <v>0.0196</v>
      </c>
      <c r="L9" s="457">
        <v>85481</v>
      </c>
      <c r="M9" s="458">
        <v>85479</v>
      </c>
      <c r="N9" s="432">
        <f aca="true" t="shared" si="3" ref="N9:N15">L9-M9</f>
        <v>2</v>
      </c>
      <c r="O9" s="432">
        <f aca="true" t="shared" si="4" ref="O9:O66">$F9*N9</f>
        <v>400</v>
      </c>
      <c r="P9" s="432">
        <f aca="true" t="shared" si="5" ref="P9:P66">O9/1000000</f>
        <v>0.0004</v>
      </c>
      <c r="Q9" s="507"/>
    </row>
    <row r="10" spans="1:17" ht="18" customHeight="1">
      <c r="A10" s="163">
        <v>2</v>
      </c>
      <c r="B10" s="164" t="s">
        <v>112</v>
      </c>
      <c r="C10" s="165">
        <v>4865137</v>
      </c>
      <c r="D10" s="169" t="s">
        <v>12</v>
      </c>
      <c r="E10" s="259" t="s">
        <v>347</v>
      </c>
      <c r="F10" s="170">
        <v>100</v>
      </c>
      <c r="G10" s="341">
        <v>71835</v>
      </c>
      <c r="H10" s="342">
        <v>72269</v>
      </c>
      <c r="I10" s="432">
        <f t="shared" si="0"/>
        <v>-434</v>
      </c>
      <c r="J10" s="432">
        <f t="shared" si="1"/>
        <v>-43400</v>
      </c>
      <c r="K10" s="432">
        <f t="shared" si="2"/>
        <v>-0.0434</v>
      </c>
      <c r="L10" s="341">
        <v>139301</v>
      </c>
      <c r="M10" s="342">
        <v>139310</v>
      </c>
      <c r="N10" s="429">
        <f t="shared" si="3"/>
        <v>-9</v>
      </c>
      <c r="O10" s="429">
        <f t="shared" si="4"/>
        <v>-900</v>
      </c>
      <c r="P10" s="429">
        <f t="shared" si="5"/>
        <v>-0.0009</v>
      </c>
      <c r="Q10" s="469"/>
    </row>
    <row r="11" spans="1:17" ht="18">
      <c r="A11" s="163">
        <v>3</v>
      </c>
      <c r="B11" s="164" t="s">
        <v>113</v>
      </c>
      <c r="C11" s="165">
        <v>4865138</v>
      </c>
      <c r="D11" s="169" t="s">
        <v>12</v>
      </c>
      <c r="E11" s="259" t="s">
        <v>347</v>
      </c>
      <c r="F11" s="170">
        <v>200</v>
      </c>
      <c r="G11" s="457">
        <v>975801</v>
      </c>
      <c r="H11" s="458">
        <v>976547</v>
      </c>
      <c r="I11" s="432">
        <f t="shared" si="0"/>
        <v>-746</v>
      </c>
      <c r="J11" s="432">
        <f t="shared" si="1"/>
        <v>-149200</v>
      </c>
      <c r="K11" s="432">
        <f t="shared" si="2"/>
        <v>-0.1492</v>
      </c>
      <c r="L11" s="457">
        <v>996535</v>
      </c>
      <c r="M11" s="458">
        <v>996542</v>
      </c>
      <c r="N11" s="432">
        <f t="shared" si="3"/>
        <v>-7</v>
      </c>
      <c r="O11" s="432">
        <f t="shared" si="4"/>
        <v>-1400</v>
      </c>
      <c r="P11" s="432">
        <f t="shared" si="5"/>
        <v>-0.0014</v>
      </c>
      <c r="Q11" s="510"/>
    </row>
    <row r="12" spans="1:17" ht="18">
      <c r="A12" s="163">
        <v>4</v>
      </c>
      <c r="B12" s="164" t="s">
        <v>114</v>
      </c>
      <c r="C12" s="165">
        <v>5295200</v>
      </c>
      <c r="D12" s="169" t="s">
        <v>12</v>
      </c>
      <c r="E12" s="259" t="s">
        <v>347</v>
      </c>
      <c r="F12" s="170">
        <v>200</v>
      </c>
      <c r="G12" s="341">
        <v>3120</v>
      </c>
      <c r="H12" s="342">
        <v>1142</v>
      </c>
      <c r="I12" s="432">
        <f t="shared" si="0"/>
        <v>1978</v>
      </c>
      <c r="J12" s="432">
        <f t="shared" si="1"/>
        <v>395600</v>
      </c>
      <c r="K12" s="432">
        <f t="shared" si="2"/>
        <v>0.3956</v>
      </c>
      <c r="L12" s="341">
        <v>800</v>
      </c>
      <c r="M12" s="342">
        <v>729</v>
      </c>
      <c r="N12" s="429">
        <f t="shared" si="3"/>
        <v>71</v>
      </c>
      <c r="O12" s="429">
        <f t="shared" si="4"/>
        <v>14200</v>
      </c>
      <c r="P12" s="429">
        <f t="shared" si="5"/>
        <v>0.0142</v>
      </c>
      <c r="Q12" s="761"/>
    </row>
    <row r="13" spans="1:17" ht="18" customHeight="1">
      <c r="A13" s="163">
        <v>5</v>
      </c>
      <c r="B13" s="164" t="s">
        <v>115</v>
      </c>
      <c r="C13" s="165">
        <v>4865050</v>
      </c>
      <c r="D13" s="169" t="s">
        <v>12</v>
      </c>
      <c r="E13" s="259" t="s">
        <v>347</v>
      </c>
      <c r="F13" s="170">
        <v>800</v>
      </c>
      <c r="G13" s="341">
        <v>15512</v>
      </c>
      <c r="H13" s="342">
        <v>14952</v>
      </c>
      <c r="I13" s="432">
        <f>G13-H13</f>
        <v>560</v>
      </c>
      <c r="J13" s="432">
        <f t="shared" si="1"/>
        <v>448000</v>
      </c>
      <c r="K13" s="432">
        <f t="shared" si="2"/>
        <v>0.448</v>
      </c>
      <c r="L13" s="341">
        <v>10514</v>
      </c>
      <c r="M13" s="342">
        <v>10513</v>
      </c>
      <c r="N13" s="429">
        <f>L13-M13</f>
        <v>1</v>
      </c>
      <c r="O13" s="429">
        <f t="shared" si="4"/>
        <v>800</v>
      </c>
      <c r="P13" s="429">
        <f t="shared" si="5"/>
        <v>0.0008</v>
      </c>
      <c r="Q13" s="511"/>
    </row>
    <row r="14" spans="1:17" ht="18" customHeight="1">
      <c r="A14" s="163">
        <v>6</v>
      </c>
      <c r="B14" s="164" t="s">
        <v>374</v>
      </c>
      <c r="C14" s="165">
        <v>4864949</v>
      </c>
      <c r="D14" s="169" t="s">
        <v>12</v>
      </c>
      <c r="E14" s="259" t="s">
        <v>347</v>
      </c>
      <c r="F14" s="170">
        <v>2000</v>
      </c>
      <c r="G14" s="341">
        <v>14429</v>
      </c>
      <c r="H14" s="342">
        <v>14268</v>
      </c>
      <c r="I14" s="432">
        <f t="shared" si="0"/>
        <v>161</v>
      </c>
      <c r="J14" s="432">
        <f t="shared" si="1"/>
        <v>322000</v>
      </c>
      <c r="K14" s="432">
        <f t="shared" si="2"/>
        <v>0.322</v>
      </c>
      <c r="L14" s="341">
        <v>3801</v>
      </c>
      <c r="M14" s="342">
        <v>3801</v>
      </c>
      <c r="N14" s="429">
        <f t="shared" si="3"/>
        <v>0</v>
      </c>
      <c r="O14" s="429">
        <f t="shared" si="4"/>
        <v>0</v>
      </c>
      <c r="P14" s="429">
        <f t="shared" si="5"/>
        <v>0</v>
      </c>
      <c r="Q14" s="507"/>
    </row>
    <row r="15" spans="1:17" ht="18" customHeight="1">
      <c r="A15" s="163">
        <v>7</v>
      </c>
      <c r="B15" s="362" t="s">
        <v>396</v>
      </c>
      <c r="C15" s="365">
        <v>5128434</v>
      </c>
      <c r="D15" s="169" t="s">
        <v>12</v>
      </c>
      <c r="E15" s="259" t="s">
        <v>347</v>
      </c>
      <c r="F15" s="371">
        <v>800</v>
      </c>
      <c r="G15" s="341">
        <v>976714</v>
      </c>
      <c r="H15" s="342">
        <v>977396</v>
      </c>
      <c r="I15" s="432">
        <f t="shared" si="0"/>
        <v>-682</v>
      </c>
      <c r="J15" s="432">
        <f t="shared" si="1"/>
        <v>-545600</v>
      </c>
      <c r="K15" s="432">
        <f t="shared" si="2"/>
        <v>-0.5456</v>
      </c>
      <c r="L15" s="341">
        <v>988212</v>
      </c>
      <c r="M15" s="342">
        <v>988212</v>
      </c>
      <c r="N15" s="429">
        <f t="shared" si="3"/>
        <v>0</v>
      </c>
      <c r="O15" s="429">
        <f t="shared" si="4"/>
        <v>0</v>
      </c>
      <c r="P15" s="429">
        <f t="shared" si="5"/>
        <v>0</v>
      </c>
      <c r="Q15" s="469"/>
    </row>
    <row r="16" spans="1:17" ht="18" customHeight="1">
      <c r="A16" s="163">
        <v>8</v>
      </c>
      <c r="B16" s="362" t="s">
        <v>395</v>
      </c>
      <c r="C16" s="365">
        <v>4864998</v>
      </c>
      <c r="D16" s="169" t="s">
        <v>12</v>
      </c>
      <c r="E16" s="259" t="s">
        <v>347</v>
      </c>
      <c r="F16" s="371">
        <v>800</v>
      </c>
      <c r="G16" s="341">
        <v>993336</v>
      </c>
      <c r="H16" s="342">
        <v>996434</v>
      </c>
      <c r="I16" s="432">
        <f>G16-H16</f>
        <v>-3098</v>
      </c>
      <c r="J16" s="432">
        <f>$F16*I16</f>
        <v>-2478400</v>
      </c>
      <c r="K16" s="432">
        <f>J16/1000000</f>
        <v>-2.4784</v>
      </c>
      <c r="L16" s="341">
        <v>993857</v>
      </c>
      <c r="M16" s="342">
        <v>993858</v>
      </c>
      <c r="N16" s="429">
        <f>L16-M16</f>
        <v>-1</v>
      </c>
      <c r="O16" s="429">
        <f>$F16*N16</f>
        <v>-800</v>
      </c>
      <c r="P16" s="429">
        <f>O16/1000000</f>
        <v>-0.0008</v>
      </c>
      <c r="Q16" s="469"/>
    </row>
    <row r="17" spans="1:17" ht="18" customHeight="1">
      <c r="A17" s="163">
        <v>9</v>
      </c>
      <c r="B17" s="362" t="s">
        <v>389</v>
      </c>
      <c r="C17" s="365">
        <v>4864993</v>
      </c>
      <c r="D17" s="169" t="s">
        <v>12</v>
      </c>
      <c r="E17" s="259" t="s">
        <v>347</v>
      </c>
      <c r="F17" s="371">
        <v>800</v>
      </c>
      <c r="G17" s="341">
        <v>995972</v>
      </c>
      <c r="H17" s="342">
        <v>997456</v>
      </c>
      <c r="I17" s="432">
        <f>G17-H17</f>
        <v>-1484</v>
      </c>
      <c r="J17" s="432">
        <f>$F17*I17</f>
        <v>-1187200</v>
      </c>
      <c r="K17" s="432">
        <f>J17/1000000</f>
        <v>-1.1872</v>
      </c>
      <c r="L17" s="341">
        <v>997715</v>
      </c>
      <c r="M17" s="342">
        <v>997716</v>
      </c>
      <c r="N17" s="429">
        <f>L17-M17</f>
        <v>-1</v>
      </c>
      <c r="O17" s="429">
        <f>$F17*N17</f>
        <v>-800</v>
      </c>
      <c r="P17" s="429">
        <f>O17/1000000</f>
        <v>-0.0008</v>
      </c>
      <c r="Q17" s="509"/>
    </row>
    <row r="18" spans="1:17" ht="15.75" customHeight="1">
      <c r="A18" s="163">
        <v>10</v>
      </c>
      <c r="B18" s="362" t="s">
        <v>433</v>
      </c>
      <c r="C18" s="365">
        <v>5128447</v>
      </c>
      <c r="D18" s="169" t="s">
        <v>12</v>
      </c>
      <c r="E18" s="259" t="s">
        <v>347</v>
      </c>
      <c r="F18" s="371">
        <v>800</v>
      </c>
      <c r="G18" s="341">
        <v>982836</v>
      </c>
      <c r="H18" s="342">
        <v>983792</v>
      </c>
      <c r="I18" s="277">
        <f>G18-H18</f>
        <v>-956</v>
      </c>
      <c r="J18" s="277">
        <f t="shared" si="1"/>
        <v>-764800</v>
      </c>
      <c r="K18" s="277">
        <f t="shared" si="2"/>
        <v>-0.7648</v>
      </c>
      <c r="L18" s="341">
        <v>994073</v>
      </c>
      <c r="M18" s="342">
        <v>994073</v>
      </c>
      <c r="N18" s="342">
        <f>L18-M18</f>
        <v>0</v>
      </c>
      <c r="O18" s="342">
        <f t="shared" si="4"/>
        <v>0</v>
      </c>
      <c r="P18" s="342">
        <f t="shared" si="5"/>
        <v>0</v>
      </c>
      <c r="Q18" s="509"/>
    </row>
    <row r="19" spans="1:17" ht="18" customHeight="1">
      <c r="A19" s="163"/>
      <c r="B19" s="171" t="s">
        <v>380</v>
      </c>
      <c r="C19" s="165"/>
      <c r="D19" s="169"/>
      <c r="E19" s="259"/>
      <c r="F19" s="170"/>
      <c r="G19" s="107"/>
      <c r="H19" s="401"/>
      <c r="I19" s="432"/>
      <c r="J19" s="432"/>
      <c r="K19" s="432"/>
      <c r="L19" s="402"/>
      <c r="M19" s="401"/>
      <c r="N19" s="429"/>
      <c r="O19" s="429"/>
      <c r="P19" s="429"/>
      <c r="Q19" s="469"/>
    </row>
    <row r="20" spans="1:17" ht="18" customHeight="1">
      <c r="A20" s="163">
        <v>11</v>
      </c>
      <c r="B20" s="164" t="s">
        <v>198</v>
      </c>
      <c r="C20" s="165">
        <v>4865124</v>
      </c>
      <c r="D20" s="166" t="s">
        <v>12</v>
      </c>
      <c r="E20" s="259" t="s">
        <v>347</v>
      </c>
      <c r="F20" s="170">
        <v>100</v>
      </c>
      <c r="G20" s="341">
        <v>3677</v>
      </c>
      <c r="H20" s="342">
        <v>4616</v>
      </c>
      <c r="I20" s="432">
        <f aca="true" t="shared" si="6" ref="I20:I27">G20-H20</f>
        <v>-939</v>
      </c>
      <c r="J20" s="432">
        <f t="shared" si="1"/>
        <v>-93900</v>
      </c>
      <c r="K20" s="432">
        <f t="shared" si="2"/>
        <v>-0.0939</v>
      </c>
      <c r="L20" s="341">
        <v>406294</v>
      </c>
      <c r="M20" s="342">
        <v>406295</v>
      </c>
      <c r="N20" s="429">
        <f aca="true" t="shared" si="7" ref="N20:N27">L20-M20</f>
        <v>-1</v>
      </c>
      <c r="O20" s="429">
        <f t="shared" si="4"/>
        <v>-100</v>
      </c>
      <c r="P20" s="429">
        <f t="shared" si="5"/>
        <v>-0.0001</v>
      </c>
      <c r="Q20" s="469"/>
    </row>
    <row r="21" spans="1:17" ht="13.5" customHeight="1">
      <c r="A21" s="163">
        <v>12</v>
      </c>
      <c r="B21" s="164" t="s">
        <v>199</v>
      </c>
      <c r="C21" s="165">
        <v>4865131</v>
      </c>
      <c r="D21" s="169" t="s">
        <v>12</v>
      </c>
      <c r="E21" s="259" t="s">
        <v>347</v>
      </c>
      <c r="F21" s="170">
        <v>75</v>
      </c>
      <c r="G21" s="341">
        <v>994459</v>
      </c>
      <c r="H21" s="342">
        <v>995794</v>
      </c>
      <c r="I21" s="483">
        <f>G21-H21</f>
        <v>-1335</v>
      </c>
      <c r="J21" s="483">
        <f>$F21*I21</f>
        <v>-100125</v>
      </c>
      <c r="K21" s="483">
        <f>J21/1000000</f>
        <v>-0.100125</v>
      </c>
      <c r="L21" s="341">
        <v>6009</v>
      </c>
      <c r="M21" s="342">
        <v>6010</v>
      </c>
      <c r="N21" s="277">
        <f>L21-M21</f>
        <v>-1</v>
      </c>
      <c r="O21" s="277">
        <f>$F21*N21</f>
        <v>-75</v>
      </c>
      <c r="P21" s="277">
        <f>O21/1000000</f>
        <v>-7.5E-05</v>
      </c>
      <c r="Q21" s="481"/>
    </row>
    <row r="22" spans="1:17" ht="18" customHeight="1">
      <c r="A22" s="163">
        <v>13</v>
      </c>
      <c r="B22" s="167" t="s">
        <v>200</v>
      </c>
      <c r="C22" s="165">
        <v>4865126</v>
      </c>
      <c r="D22" s="169" t="s">
        <v>12</v>
      </c>
      <c r="E22" s="259" t="s">
        <v>347</v>
      </c>
      <c r="F22" s="170">
        <v>100</v>
      </c>
      <c r="G22" s="341">
        <v>28419</v>
      </c>
      <c r="H22" s="342">
        <v>29013</v>
      </c>
      <c r="I22" s="432">
        <f t="shared" si="6"/>
        <v>-594</v>
      </c>
      <c r="J22" s="432">
        <f t="shared" si="1"/>
        <v>-59400</v>
      </c>
      <c r="K22" s="432">
        <f t="shared" si="2"/>
        <v>-0.0594</v>
      </c>
      <c r="L22" s="341">
        <v>383362</v>
      </c>
      <c r="M22" s="342">
        <v>383330</v>
      </c>
      <c r="N22" s="429">
        <f t="shared" si="7"/>
        <v>32</v>
      </c>
      <c r="O22" s="429">
        <f t="shared" si="4"/>
        <v>3200</v>
      </c>
      <c r="P22" s="429">
        <f t="shared" si="5"/>
        <v>0.0032</v>
      </c>
      <c r="Q22" s="469"/>
    </row>
    <row r="23" spans="1:17" ht="18" customHeight="1">
      <c r="A23" s="163">
        <v>14</v>
      </c>
      <c r="B23" s="164" t="s">
        <v>201</v>
      </c>
      <c r="C23" s="165">
        <v>4865178</v>
      </c>
      <c r="D23" s="169" t="s">
        <v>12</v>
      </c>
      <c r="E23" s="259" t="s">
        <v>347</v>
      </c>
      <c r="F23" s="170">
        <v>375</v>
      </c>
      <c r="G23" s="341">
        <v>998851</v>
      </c>
      <c r="H23" s="342">
        <v>998640</v>
      </c>
      <c r="I23" s="432">
        <f>G23-H23</f>
        <v>211</v>
      </c>
      <c r="J23" s="432">
        <f>$F23*I23</f>
        <v>79125</v>
      </c>
      <c r="K23" s="432">
        <f>J23/1000000</f>
        <v>0.079125</v>
      </c>
      <c r="L23" s="341">
        <v>999988</v>
      </c>
      <c r="M23" s="342">
        <v>999957</v>
      </c>
      <c r="N23" s="429">
        <f>L23-M23</f>
        <v>31</v>
      </c>
      <c r="O23" s="429">
        <f>$F23*N23</f>
        <v>11625</v>
      </c>
      <c r="P23" s="429">
        <f>O23/1000000</f>
        <v>0.011625</v>
      </c>
      <c r="Q23" s="469"/>
    </row>
    <row r="24" spans="1:17" ht="18" customHeight="1">
      <c r="A24" s="163">
        <v>15</v>
      </c>
      <c r="B24" s="164" t="s">
        <v>202</v>
      </c>
      <c r="C24" s="165">
        <v>4865128</v>
      </c>
      <c r="D24" s="169" t="s">
        <v>12</v>
      </c>
      <c r="E24" s="259" t="s">
        <v>347</v>
      </c>
      <c r="F24" s="170">
        <v>100</v>
      </c>
      <c r="G24" s="341">
        <v>989716</v>
      </c>
      <c r="H24" s="342">
        <v>990547</v>
      </c>
      <c r="I24" s="432">
        <f t="shared" si="6"/>
        <v>-831</v>
      </c>
      <c r="J24" s="432">
        <f t="shared" si="1"/>
        <v>-83100</v>
      </c>
      <c r="K24" s="432">
        <f t="shared" si="2"/>
        <v>-0.0831</v>
      </c>
      <c r="L24" s="341">
        <v>318500</v>
      </c>
      <c r="M24" s="342">
        <v>318489</v>
      </c>
      <c r="N24" s="429">
        <f t="shared" si="7"/>
        <v>11</v>
      </c>
      <c r="O24" s="429">
        <f t="shared" si="4"/>
        <v>1100</v>
      </c>
      <c r="P24" s="429">
        <f t="shared" si="5"/>
        <v>0.0011</v>
      </c>
      <c r="Q24" s="469"/>
    </row>
    <row r="25" spans="1:17" ht="18" customHeight="1">
      <c r="A25" s="163">
        <v>16</v>
      </c>
      <c r="B25" s="164" t="s">
        <v>203</v>
      </c>
      <c r="C25" s="165">
        <v>4865129</v>
      </c>
      <c r="D25" s="166" t="s">
        <v>12</v>
      </c>
      <c r="E25" s="259" t="s">
        <v>347</v>
      </c>
      <c r="F25" s="170">
        <v>100</v>
      </c>
      <c r="G25" s="341">
        <v>2970</v>
      </c>
      <c r="H25" s="342">
        <v>3608</v>
      </c>
      <c r="I25" s="432">
        <f t="shared" si="6"/>
        <v>-638</v>
      </c>
      <c r="J25" s="432">
        <f t="shared" si="1"/>
        <v>-63800</v>
      </c>
      <c r="K25" s="432">
        <f t="shared" si="2"/>
        <v>-0.0638</v>
      </c>
      <c r="L25" s="341">
        <v>200148</v>
      </c>
      <c r="M25" s="342">
        <v>200167</v>
      </c>
      <c r="N25" s="429">
        <f t="shared" si="7"/>
        <v>-19</v>
      </c>
      <c r="O25" s="429">
        <f t="shared" si="4"/>
        <v>-1900</v>
      </c>
      <c r="P25" s="429">
        <f t="shared" si="5"/>
        <v>-0.0019</v>
      </c>
      <c r="Q25" s="469"/>
    </row>
    <row r="26" spans="1:17" ht="18" customHeight="1">
      <c r="A26" s="163">
        <v>17</v>
      </c>
      <c r="B26" s="164" t="s">
        <v>204</v>
      </c>
      <c r="C26" s="165">
        <v>4865130</v>
      </c>
      <c r="D26" s="169" t="s">
        <v>12</v>
      </c>
      <c r="E26" s="259" t="s">
        <v>347</v>
      </c>
      <c r="F26" s="170">
        <v>100</v>
      </c>
      <c r="G26" s="341">
        <v>2829</v>
      </c>
      <c r="H26" s="342">
        <v>3706</v>
      </c>
      <c r="I26" s="432">
        <f t="shared" si="6"/>
        <v>-877</v>
      </c>
      <c r="J26" s="432">
        <f t="shared" si="1"/>
        <v>-87700</v>
      </c>
      <c r="K26" s="432">
        <f t="shared" si="2"/>
        <v>-0.0877</v>
      </c>
      <c r="L26" s="341">
        <v>257986</v>
      </c>
      <c r="M26" s="342">
        <v>257987</v>
      </c>
      <c r="N26" s="429">
        <f t="shared" si="7"/>
        <v>-1</v>
      </c>
      <c r="O26" s="429">
        <f t="shared" si="4"/>
        <v>-100</v>
      </c>
      <c r="P26" s="429">
        <f t="shared" si="5"/>
        <v>-0.0001</v>
      </c>
      <c r="Q26" s="469"/>
    </row>
    <row r="27" spans="1:17" ht="18" customHeight="1">
      <c r="A27" s="163">
        <v>18</v>
      </c>
      <c r="B27" s="164" t="s">
        <v>205</v>
      </c>
      <c r="C27" s="165">
        <v>4865132</v>
      </c>
      <c r="D27" s="169" t="s">
        <v>12</v>
      </c>
      <c r="E27" s="259" t="s">
        <v>347</v>
      </c>
      <c r="F27" s="170">
        <v>100</v>
      </c>
      <c r="G27" s="341">
        <v>81018</v>
      </c>
      <c r="H27" s="342">
        <v>78770</v>
      </c>
      <c r="I27" s="432">
        <f t="shared" si="6"/>
        <v>2248</v>
      </c>
      <c r="J27" s="432">
        <f t="shared" si="1"/>
        <v>224800</v>
      </c>
      <c r="K27" s="432">
        <f t="shared" si="2"/>
        <v>0.2248</v>
      </c>
      <c r="L27" s="341">
        <v>715895</v>
      </c>
      <c r="M27" s="342">
        <v>715891</v>
      </c>
      <c r="N27" s="429">
        <f t="shared" si="7"/>
        <v>4</v>
      </c>
      <c r="O27" s="429">
        <f t="shared" si="4"/>
        <v>400</v>
      </c>
      <c r="P27" s="429">
        <f t="shared" si="5"/>
        <v>0.0004</v>
      </c>
      <c r="Q27" s="470"/>
    </row>
    <row r="28" spans="1:17" ht="18" customHeight="1">
      <c r="A28" s="163"/>
      <c r="B28" s="172" t="s">
        <v>206</v>
      </c>
      <c r="C28" s="165"/>
      <c r="D28" s="169"/>
      <c r="E28" s="259"/>
      <c r="F28" s="170"/>
      <c r="G28" s="107"/>
      <c r="H28" s="401"/>
      <c r="I28" s="432"/>
      <c r="J28" s="432"/>
      <c r="K28" s="432"/>
      <c r="L28" s="402"/>
      <c r="M28" s="401"/>
      <c r="N28" s="429"/>
      <c r="O28" s="429"/>
      <c r="P28" s="429"/>
      <c r="Q28" s="469"/>
    </row>
    <row r="29" spans="1:17" ht="18" customHeight="1">
      <c r="A29" s="163">
        <v>19</v>
      </c>
      <c r="B29" s="164" t="s">
        <v>207</v>
      </c>
      <c r="C29" s="165">
        <v>4865037</v>
      </c>
      <c r="D29" s="169" t="s">
        <v>12</v>
      </c>
      <c r="E29" s="259" t="s">
        <v>347</v>
      </c>
      <c r="F29" s="170">
        <v>1100</v>
      </c>
      <c r="G29" s="341">
        <v>999999</v>
      </c>
      <c r="H29" s="342">
        <v>1000000</v>
      </c>
      <c r="I29" s="432">
        <f>G29-H29</f>
        <v>-1</v>
      </c>
      <c r="J29" s="432">
        <f t="shared" si="1"/>
        <v>-1100</v>
      </c>
      <c r="K29" s="432">
        <f t="shared" si="2"/>
        <v>-0.0011</v>
      </c>
      <c r="L29" s="341">
        <v>103929</v>
      </c>
      <c r="M29" s="342">
        <v>104774</v>
      </c>
      <c r="N29" s="429">
        <f>L29-M29</f>
        <v>-845</v>
      </c>
      <c r="O29" s="429">
        <f t="shared" si="4"/>
        <v>-929500</v>
      </c>
      <c r="P29" s="429">
        <f t="shared" si="5"/>
        <v>-0.9295</v>
      </c>
      <c r="Q29" s="469"/>
    </row>
    <row r="30" spans="1:17" ht="18" customHeight="1">
      <c r="A30" s="163">
        <v>20</v>
      </c>
      <c r="B30" s="164" t="s">
        <v>208</v>
      </c>
      <c r="C30" s="165">
        <v>4865038</v>
      </c>
      <c r="D30" s="169" t="s">
        <v>12</v>
      </c>
      <c r="E30" s="259" t="s">
        <v>347</v>
      </c>
      <c r="F30" s="170">
        <v>1000</v>
      </c>
      <c r="G30" s="341">
        <v>999611</v>
      </c>
      <c r="H30" s="342">
        <v>999845</v>
      </c>
      <c r="I30" s="432">
        <f>G30-H30</f>
        <v>-234</v>
      </c>
      <c r="J30" s="432">
        <f t="shared" si="1"/>
        <v>-234000</v>
      </c>
      <c r="K30" s="432">
        <f t="shared" si="2"/>
        <v>-0.234</v>
      </c>
      <c r="L30" s="341">
        <v>44269</v>
      </c>
      <c r="M30" s="342">
        <v>44269</v>
      </c>
      <c r="N30" s="429">
        <f>L30-M30</f>
        <v>0</v>
      </c>
      <c r="O30" s="429">
        <f t="shared" si="4"/>
        <v>0</v>
      </c>
      <c r="P30" s="429">
        <f t="shared" si="5"/>
        <v>0</v>
      </c>
      <c r="Q30" s="469"/>
    </row>
    <row r="31" spans="1:17" ht="18" customHeight="1">
      <c r="A31" s="163">
        <v>21</v>
      </c>
      <c r="B31" s="164" t="s">
        <v>209</v>
      </c>
      <c r="C31" s="165">
        <v>4865039</v>
      </c>
      <c r="D31" s="169" t="s">
        <v>12</v>
      </c>
      <c r="E31" s="259" t="s">
        <v>347</v>
      </c>
      <c r="F31" s="170">
        <v>1100</v>
      </c>
      <c r="G31" s="341">
        <v>0</v>
      </c>
      <c r="H31" s="342">
        <v>0</v>
      </c>
      <c r="I31" s="432">
        <f>G31-H31</f>
        <v>0</v>
      </c>
      <c r="J31" s="432">
        <f t="shared" si="1"/>
        <v>0</v>
      </c>
      <c r="K31" s="432">
        <f t="shared" si="2"/>
        <v>0</v>
      </c>
      <c r="L31" s="341">
        <v>144872</v>
      </c>
      <c r="M31" s="342">
        <v>145641</v>
      </c>
      <c r="N31" s="429">
        <f>L31-M31</f>
        <v>-769</v>
      </c>
      <c r="O31" s="429">
        <f t="shared" si="4"/>
        <v>-845900</v>
      </c>
      <c r="P31" s="429">
        <f t="shared" si="5"/>
        <v>-0.8459</v>
      </c>
      <c r="Q31" s="469"/>
    </row>
    <row r="32" spans="1:17" ht="18" customHeight="1">
      <c r="A32" s="163">
        <v>22</v>
      </c>
      <c r="B32" s="167" t="s">
        <v>210</v>
      </c>
      <c r="C32" s="165">
        <v>4865040</v>
      </c>
      <c r="D32" s="169" t="s">
        <v>12</v>
      </c>
      <c r="E32" s="259" t="s">
        <v>347</v>
      </c>
      <c r="F32" s="170">
        <v>1000</v>
      </c>
      <c r="G32" s="341">
        <v>3531</v>
      </c>
      <c r="H32" s="342">
        <v>3024</v>
      </c>
      <c r="I32" s="483">
        <f>G32-H32</f>
        <v>507</v>
      </c>
      <c r="J32" s="483">
        <f t="shared" si="1"/>
        <v>507000</v>
      </c>
      <c r="K32" s="483">
        <f t="shared" si="2"/>
        <v>0.507</v>
      </c>
      <c r="L32" s="341">
        <v>58516</v>
      </c>
      <c r="M32" s="342">
        <v>58516</v>
      </c>
      <c r="N32" s="277">
        <f>L32-M32</f>
        <v>0</v>
      </c>
      <c r="O32" s="277">
        <f t="shared" si="4"/>
        <v>0</v>
      </c>
      <c r="P32" s="277">
        <f t="shared" si="5"/>
        <v>0</v>
      </c>
      <c r="Q32" s="469"/>
    </row>
    <row r="33" spans="1:17" ht="18" customHeight="1">
      <c r="A33" s="163"/>
      <c r="B33" s="172"/>
      <c r="C33" s="165"/>
      <c r="D33" s="169"/>
      <c r="E33" s="259"/>
      <c r="F33" s="170"/>
      <c r="G33" s="107"/>
      <c r="H33" s="401"/>
      <c r="I33" s="432"/>
      <c r="J33" s="432"/>
      <c r="K33" s="673">
        <f>SUM(K29:K32)</f>
        <v>0.27190000000000003</v>
      </c>
      <c r="L33" s="402"/>
      <c r="M33" s="401"/>
      <c r="N33" s="429"/>
      <c r="O33" s="429"/>
      <c r="P33" s="674">
        <f>SUM(P29:P32)</f>
        <v>-1.7753999999999999</v>
      </c>
      <c r="Q33" s="469"/>
    </row>
    <row r="34" spans="1:17" ht="18" customHeight="1">
      <c r="A34" s="163"/>
      <c r="B34" s="171" t="s">
        <v>119</v>
      </c>
      <c r="C34" s="165"/>
      <c r="D34" s="166"/>
      <c r="E34" s="259"/>
      <c r="F34" s="170"/>
      <c r="G34" s="107"/>
      <c r="H34" s="401"/>
      <c r="I34" s="432"/>
      <c r="J34" s="432"/>
      <c r="K34" s="432"/>
      <c r="L34" s="402"/>
      <c r="M34" s="401"/>
      <c r="N34" s="429"/>
      <c r="O34" s="429"/>
      <c r="P34" s="429"/>
      <c r="Q34" s="469"/>
    </row>
    <row r="35" spans="1:17" ht="18" customHeight="1">
      <c r="A35" s="163">
        <v>23</v>
      </c>
      <c r="B35" s="770" t="s">
        <v>401</v>
      </c>
      <c r="C35" s="165">
        <v>4864845</v>
      </c>
      <c r="D35" s="164" t="s">
        <v>12</v>
      </c>
      <c r="E35" s="164" t="s">
        <v>347</v>
      </c>
      <c r="F35" s="170">
        <v>2000</v>
      </c>
      <c r="G35" s="341">
        <v>6439</v>
      </c>
      <c r="H35" s="342">
        <v>6373</v>
      </c>
      <c r="I35" s="432">
        <f>G35-H35</f>
        <v>66</v>
      </c>
      <c r="J35" s="432">
        <f t="shared" si="1"/>
        <v>132000</v>
      </c>
      <c r="K35" s="432">
        <f t="shared" si="2"/>
        <v>0.132</v>
      </c>
      <c r="L35" s="341">
        <v>74966</v>
      </c>
      <c r="M35" s="342">
        <v>74966</v>
      </c>
      <c r="N35" s="429">
        <f>L35-M35</f>
        <v>0</v>
      </c>
      <c r="O35" s="429">
        <f t="shared" si="4"/>
        <v>0</v>
      </c>
      <c r="P35" s="429">
        <f t="shared" si="5"/>
        <v>0</v>
      </c>
      <c r="Q35" s="771" t="s">
        <v>464</v>
      </c>
    </row>
    <row r="36" spans="1:17" ht="18">
      <c r="A36" s="163">
        <v>24</v>
      </c>
      <c r="B36" s="164" t="s">
        <v>182</v>
      </c>
      <c r="C36" s="165">
        <v>4864862</v>
      </c>
      <c r="D36" s="169" t="s">
        <v>12</v>
      </c>
      <c r="E36" s="259" t="s">
        <v>347</v>
      </c>
      <c r="F36" s="170">
        <v>1000</v>
      </c>
      <c r="G36" s="341">
        <v>15107</v>
      </c>
      <c r="H36" s="342">
        <v>14866</v>
      </c>
      <c r="I36" s="432">
        <f>G36-H36</f>
        <v>241</v>
      </c>
      <c r="J36" s="432">
        <f t="shared" si="1"/>
        <v>241000</v>
      </c>
      <c r="K36" s="432">
        <f t="shared" si="2"/>
        <v>0.241</v>
      </c>
      <c r="L36" s="341">
        <v>741</v>
      </c>
      <c r="M36" s="342">
        <v>741</v>
      </c>
      <c r="N36" s="429">
        <f>L36-M36</f>
        <v>0</v>
      </c>
      <c r="O36" s="429">
        <f t="shared" si="4"/>
        <v>0</v>
      </c>
      <c r="P36" s="429">
        <f t="shared" si="5"/>
        <v>0</v>
      </c>
      <c r="Q36" s="476"/>
    </row>
    <row r="37" spans="1:17" ht="18" customHeight="1">
      <c r="A37" s="163">
        <v>25</v>
      </c>
      <c r="B37" s="167" t="s">
        <v>183</v>
      </c>
      <c r="C37" s="165">
        <v>4865142</v>
      </c>
      <c r="D37" s="169" t="s">
        <v>12</v>
      </c>
      <c r="E37" s="259" t="s">
        <v>347</v>
      </c>
      <c r="F37" s="170">
        <v>500</v>
      </c>
      <c r="G37" s="341">
        <v>906781</v>
      </c>
      <c r="H37" s="342">
        <v>906656</v>
      </c>
      <c r="I37" s="432">
        <f>G37-H37</f>
        <v>125</v>
      </c>
      <c r="J37" s="432">
        <f t="shared" si="1"/>
        <v>62500</v>
      </c>
      <c r="K37" s="432">
        <f t="shared" si="2"/>
        <v>0.0625</v>
      </c>
      <c r="L37" s="341">
        <v>61329</v>
      </c>
      <c r="M37" s="342">
        <v>61324</v>
      </c>
      <c r="N37" s="429">
        <f>L37-M37</f>
        <v>5</v>
      </c>
      <c r="O37" s="429">
        <f t="shared" si="4"/>
        <v>2500</v>
      </c>
      <c r="P37" s="429">
        <f t="shared" si="5"/>
        <v>0.0025</v>
      </c>
      <c r="Q37" s="476"/>
    </row>
    <row r="38" spans="1:17" ht="18" customHeight="1">
      <c r="A38" s="163">
        <v>26</v>
      </c>
      <c r="B38" s="167" t="s">
        <v>409</v>
      </c>
      <c r="C38" s="165">
        <v>5128435</v>
      </c>
      <c r="D38" s="169" t="s">
        <v>12</v>
      </c>
      <c r="E38" s="259" t="s">
        <v>347</v>
      </c>
      <c r="F38" s="170">
        <v>400</v>
      </c>
      <c r="G38" s="341">
        <v>994836</v>
      </c>
      <c r="H38" s="342">
        <v>994836</v>
      </c>
      <c r="I38" s="483">
        <f>G38-H38</f>
        <v>0</v>
      </c>
      <c r="J38" s="483">
        <f>$F38*I38</f>
        <v>0</v>
      </c>
      <c r="K38" s="483">
        <f>J38/1000000</f>
        <v>0</v>
      </c>
      <c r="L38" s="341">
        <v>2916</v>
      </c>
      <c r="M38" s="342">
        <v>2916</v>
      </c>
      <c r="N38" s="277">
        <f>L38-M38</f>
        <v>0</v>
      </c>
      <c r="O38" s="277">
        <f>$F38*N38</f>
        <v>0</v>
      </c>
      <c r="P38" s="277">
        <f>O38/1000000</f>
        <v>0</v>
      </c>
      <c r="Q38" s="466" t="s">
        <v>465</v>
      </c>
    </row>
    <row r="39" spans="1:17" ht="18" customHeight="1">
      <c r="A39" s="163"/>
      <c r="B39" s="172" t="s">
        <v>187</v>
      </c>
      <c r="C39" s="165"/>
      <c r="D39" s="169"/>
      <c r="E39" s="259"/>
      <c r="F39" s="170"/>
      <c r="G39" s="107"/>
      <c r="H39" s="401"/>
      <c r="I39" s="432"/>
      <c r="J39" s="432"/>
      <c r="K39" s="432"/>
      <c r="L39" s="402"/>
      <c r="M39" s="401"/>
      <c r="N39" s="429"/>
      <c r="O39" s="429"/>
      <c r="P39" s="429"/>
      <c r="Q39" s="512"/>
    </row>
    <row r="40" spans="1:17" ht="17.25" customHeight="1">
      <c r="A40" s="163">
        <v>27</v>
      </c>
      <c r="B40" s="164" t="s">
        <v>400</v>
      </c>
      <c r="C40" s="165">
        <v>4864892</v>
      </c>
      <c r="D40" s="169" t="s">
        <v>12</v>
      </c>
      <c r="E40" s="259" t="s">
        <v>347</v>
      </c>
      <c r="F40" s="170">
        <v>-500</v>
      </c>
      <c r="G40" s="341">
        <v>999245</v>
      </c>
      <c r="H40" s="342">
        <v>999369</v>
      </c>
      <c r="I40" s="432">
        <f>G40-H40</f>
        <v>-124</v>
      </c>
      <c r="J40" s="432">
        <f t="shared" si="1"/>
        <v>62000</v>
      </c>
      <c r="K40" s="432">
        <f t="shared" si="2"/>
        <v>0.062</v>
      </c>
      <c r="L40" s="341">
        <v>17069</v>
      </c>
      <c r="M40" s="342">
        <v>17069</v>
      </c>
      <c r="N40" s="429">
        <f>L40-M40</f>
        <v>0</v>
      </c>
      <c r="O40" s="429">
        <f t="shared" si="4"/>
        <v>0</v>
      </c>
      <c r="P40" s="429">
        <f t="shared" si="5"/>
        <v>0</v>
      </c>
      <c r="Q40" s="512"/>
    </row>
    <row r="41" spans="1:17" ht="17.25" customHeight="1">
      <c r="A41" s="163">
        <v>28</v>
      </c>
      <c r="B41" s="164" t="s">
        <v>403</v>
      </c>
      <c r="C41" s="165">
        <v>4865048</v>
      </c>
      <c r="D41" s="169" t="s">
        <v>12</v>
      </c>
      <c r="E41" s="259" t="s">
        <v>347</v>
      </c>
      <c r="F41" s="168">
        <v>-250</v>
      </c>
      <c r="G41" s="341">
        <v>999871</v>
      </c>
      <c r="H41" s="342">
        <v>999871</v>
      </c>
      <c r="I41" s="483">
        <f>G41-H41</f>
        <v>0</v>
      </c>
      <c r="J41" s="483">
        <f>$F41*I41</f>
        <v>0</v>
      </c>
      <c r="K41" s="483">
        <f>J41/1000000</f>
        <v>0</v>
      </c>
      <c r="L41" s="341">
        <v>999883</v>
      </c>
      <c r="M41" s="342">
        <v>999883</v>
      </c>
      <c r="N41" s="277">
        <f>L41-M41</f>
        <v>0</v>
      </c>
      <c r="O41" s="277">
        <f>$F41*N41</f>
        <v>0</v>
      </c>
      <c r="P41" s="277">
        <f>O41/1000000</f>
        <v>0</v>
      </c>
      <c r="Q41" s="512"/>
    </row>
    <row r="42" spans="1:17" ht="17.25" customHeight="1" thickBot="1">
      <c r="A42" s="183">
        <v>29</v>
      </c>
      <c r="B42" s="773" t="s">
        <v>119</v>
      </c>
      <c r="C42" s="176">
        <v>4902508</v>
      </c>
      <c r="D42" s="183" t="s">
        <v>12</v>
      </c>
      <c r="E42" s="772" t="s">
        <v>347</v>
      </c>
      <c r="F42" s="753">
        <v>833.33</v>
      </c>
      <c r="G42" s="565">
        <v>0</v>
      </c>
      <c r="H42" s="183">
        <v>0</v>
      </c>
      <c r="I42" s="183">
        <f>G42-H42</f>
        <v>0</v>
      </c>
      <c r="J42" s="183">
        <f>$F42*I42</f>
        <v>0</v>
      </c>
      <c r="K42" s="183">
        <f>J42/1000000</f>
        <v>0</v>
      </c>
      <c r="L42" s="180">
        <v>999580</v>
      </c>
      <c r="M42" s="183">
        <v>999580</v>
      </c>
      <c r="N42" s="183">
        <f>L42-M42</f>
        <v>0</v>
      </c>
      <c r="O42" s="183">
        <f>$F42*N42</f>
        <v>0</v>
      </c>
      <c r="P42" s="183">
        <f>O42/1000000</f>
        <v>0</v>
      </c>
      <c r="Q42" s="554"/>
    </row>
    <row r="43" spans="1:17" ht="16.5" customHeight="1" thickBot="1" thickTop="1">
      <c r="A43" s="163"/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  <c r="M43" s="460"/>
      <c r="N43" s="460"/>
      <c r="O43" s="460"/>
      <c r="P43" s="460"/>
      <c r="Q43" s="460"/>
    </row>
    <row r="44" spans="1:17" ht="18" customHeight="1" thickTop="1">
      <c r="A44" s="162"/>
      <c r="B44" s="164"/>
      <c r="C44" s="165"/>
      <c r="D44" s="166"/>
      <c r="E44" s="259"/>
      <c r="F44" s="165"/>
      <c r="G44" s="165"/>
      <c r="H44" s="401"/>
      <c r="I44" s="401"/>
      <c r="J44" s="401"/>
      <c r="K44" s="401"/>
      <c r="L44" s="546"/>
      <c r="M44" s="401"/>
      <c r="N44" s="401"/>
      <c r="O44" s="401"/>
      <c r="P44" s="401"/>
      <c r="Q44" s="477"/>
    </row>
    <row r="45" spans="1:17" ht="21" customHeight="1" thickBot="1">
      <c r="A45" s="183"/>
      <c r="B45" s="404"/>
      <c r="C45" s="176"/>
      <c r="D45" s="178"/>
      <c r="E45" s="175"/>
      <c r="F45" s="176"/>
      <c r="G45" s="176"/>
      <c r="H45" s="547"/>
      <c r="I45" s="547"/>
      <c r="J45" s="547"/>
      <c r="K45" s="547"/>
      <c r="L45" s="547"/>
      <c r="M45" s="547"/>
      <c r="N45" s="547"/>
      <c r="O45" s="547"/>
      <c r="P45" s="547"/>
      <c r="Q45" s="548" t="str">
        <f>NDPL!Q1</f>
        <v>NOVEMBER-2016</v>
      </c>
    </row>
    <row r="46" spans="1:17" ht="21.75" customHeight="1" thickTop="1">
      <c r="A46" s="160"/>
      <c r="B46" s="407" t="s">
        <v>349</v>
      </c>
      <c r="C46" s="165"/>
      <c r="D46" s="166"/>
      <c r="E46" s="259"/>
      <c r="F46" s="165"/>
      <c r="G46" s="408"/>
      <c r="H46" s="401"/>
      <c r="I46" s="401"/>
      <c r="J46" s="401"/>
      <c r="K46" s="401"/>
      <c r="L46" s="408"/>
      <c r="M46" s="401"/>
      <c r="N46" s="401"/>
      <c r="O46" s="401"/>
      <c r="P46" s="549"/>
      <c r="Q46" s="550"/>
    </row>
    <row r="47" spans="1:17" ht="21" customHeight="1">
      <c r="A47" s="163"/>
      <c r="B47" s="459" t="s">
        <v>393</v>
      </c>
      <c r="C47" s="165"/>
      <c r="D47" s="166"/>
      <c r="E47" s="259"/>
      <c r="F47" s="165"/>
      <c r="G47" s="107"/>
      <c r="H47" s="401"/>
      <c r="I47" s="401"/>
      <c r="J47" s="401"/>
      <c r="K47" s="401"/>
      <c r="L47" s="107"/>
      <c r="M47" s="401"/>
      <c r="N47" s="401"/>
      <c r="O47" s="401"/>
      <c r="P47" s="401"/>
      <c r="Q47" s="551"/>
    </row>
    <row r="48" spans="1:17" ht="18">
      <c r="A48" s="163">
        <v>30</v>
      </c>
      <c r="B48" s="164" t="s">
        <v>394</v>
      </c>
      <c r="C48" s="165">
        <v>5128418</v>
      </c>
      <c r="D48" s="169" t="s">
        <v>12</v>
      </c>
      <c r="E48" s="259" t="s">
        <v>347</v>
      </c>
      <c r="F48" s="165">
        <v>-1000</v>
      </c>
      <c r="G48" s="341">
        <v>946295</v>
      </c>
      <c r="H48" s="342">
        <v>948271</v>
      </c>
      <c r="I48" s="429">
        <f>G48-H48</f>
        <v>-1976</v>
      </c>
      <c r="J48" s="429">
        <f t="shared" si="1"/>
        <v>1976000</v>
      </c>
      <c r="K48" s="429">
        <f t="shared" si="2"/>
        <v>1.976</v>
      </c>
      <c r="L48" s="341">
        <v>971331</v>
      </c>
      <c r="M48" s="342">
        <v>971331</v>
      </c>
      <c r="N48" s="429">
        <f>L48-M48</f>
        <v>0</v>
      </c>
      <c r="O48" s="429">
        <f t="shared" si="4"/>
        <v>0</v>
      </c>
      <c r="P48" s="429">
        <f t="shared" si="5"/>
        <v>0</v>
      </c>
      <c r="Q48" s="552"/>
    </row>
    <row r="49" spans="1:17" ht="18">
      <c r="A49" s="163">
        <v>31</v>
      </c>
      <c r="B49" s="164" t="s">
        <v>405</v>
      </c>
      <c r="C49" s="165">
        <v>5128421</v>
      </c>
      <c r="D49" s="169" t="s">
        <v>12</v>
      </c>
      <c r="E49" s="259" t="s">
        <v>347</v>
      </c>
      <c r="F49" s="165">
        <v>-1000</v>
      </c>
      <c r="G49" s="341">
        <v>984113</v>
      </c>
      <c r="H49" s="342">
        <v>984113</v>
      </c>
      <c r="I49" s="283">
        <f>G49-H49</f>
        <v>0</v>
      </c>
      <c r="J49" s="283">
        <f>$F49*I49</f>
        <v>0</v>
      </c>
      <c r="K49" s="283">
        <f>J49/1000000</f>
        <v>0</v>
      </c>
      <c r="L49" s="341">
        <v>995308</v>
      </c>
      <c r="M49" s="342">
        <v>995308</v>
      </c>
      <c r="N49" s="283">
        <f>L49-M49</f>
        <v>0</v>
      </c>
      <c r="O49" s="283">
        <f>$F49*N49</f>
        <v>0</v>
      </c>
      <c r="P49" s="283">
        <f>O49/1000000</f>
        <v>0</v>
      </c>
      <c r="Q49" s="552"/>
    </row>
    <row r="50" spans="1:17" ht="18">
      <c r="A50" s="163"/>
      <c r="B50" s="164"/>
      <c r="C50" s="165"/>
      <c r="D50" s="169"/>
      <c r="E50" s="259"/>
      <c r="F50" s="165"/>
      <c r="G50" s="341"/>
      <c r="H50" s="342"/>
      <c r="I50" s="283"/>
      <c r="J50" s="283"/>
      <c r="K50" s="283">
        <v>0.992</v>
      </c>
      <c r="L50" s="341"/>
      <c r="M50" s="342"/>
      <c r="N50" s="283"/>
      <c r="O50" s="283"/>
      <c r="P50" s="283">
        <v>0</v>
      </c>
      <c r="Q50" s="552" t="s">
        <v>469</v>
      </c>
    </row>
    <row r="51" spans="1:17" ht="18">
      <c r="A51" s="163"/>
      <c r="B51" s="164"/>
      <c r="C51" s="165">
        <v>5128457</v>
      </c>
      <c r="D51" s="169" t="s">
        <v>12</v>
      </c>
      <c r="E51" s="259" t="s">
        <v>347</v>
      </c>
      <c r="F51" s="165">
        <v>-1000</v>
      </c>
      <c r="G51" s="341">
        <v>998988</v>
      </c>
      <c r="H51" s="342">
        <v>1000000</v>
      </c>
      <c r="I51" s="283">
        <f>G51-H51</f>
        <v>-1012</v>
      </c>
      <c r="J51" s="283">
        <f>$F51*I51</f>
        <v>1012000</v>
      </c>
      <c r="K51" s="283">
        <f>J51/1000000</f>
        <v>1.012</v>
      </c>
      <c r="L51" s="341">
        <v>0</v>
      </c>
      <c r="M51" s="342">
        <v>0</v>
      </c>
      <c r="N51" s="283">
        <f>L51-M51</f>
        <v>0</v>
      </c>
      <c r="O51" s="283">
        <f>$F51*N51</f>
        <v>0</v>
      </c>
      <c r="P51" s="283">
        <f>O51/1000000</f>
        <v>0</v>
      </c>
      <c r="Q51" s="552" t="s">
        <v>461</v>
      </c>
    </row>
    <row r="52" spans="1:17" ht="18">
      <c r="A52" s="163"/>
      <c r="B52" s="459" t="s">
        <v>397</v>
      </c>
      <c r="C52" s="165"/>
      <c r="D52" s="169"/>
      <c r="E52" s="259"/>
      <c r="F52" s="165"/>
      <c r="G52" s="341"/>
      <c r="H52" s="342"/>
      <c r="I52" s="429"/>
      <c r="J52" s="429"/>
      <c r="K52" s="429"/>
      <c r="L52" s="341"/>
      <c r="M52" s="342"/>
      <c r="N52" s="429"/>
      <c r="O52" s="429"/>
      <c r="P52" s="429"/>
      <c r="Q52" s="552"/>
    </row>
    <row r="53" spans="1:17" ht="18">
      <c r="A53" s="163">
        <v>32</v>
      </c>
      <c r="B53" s="164" t="s">
        <v>394</v>
      </c>
      <c r="C53" s="165">
        <v>5128423</v>
      </c>
      <c r="D53" s="169" t="s">
        <v>12</v>
      </c>
      <c r="E53" s="259" t="s">
        <v>347</v>
      </c>
      <c r="F53" s="165">
        <v>-1000</v>
      </c>
      <c r="G53" s="341">
        <v>961455</v>
      </c>
      <c r="H53" s="342">
        <v>962299</v>
      </c>
      <c r="I53" s="429">
        <f>G53-H53</f>
        <v>-844</v>
      </c>
      <c r="J53" s="429">
        <f t="shared" si="1"/>
        <v>844000</v>
      </c>
      <c r="K53" s="429">
        <f t="shared" si="2"/>
        <v>0.844</v>
      </c>
      <c r="L53" s="341">
        <v>978948</v>
      </c>
      <c r="M53" s="342">
        <v>978948</v>
      </c>
      <c r="N53" s="429">
        <f>L53-M53</f>
        <v>0</v>
      </c>
      <c r="O53" s="429">
        <f t="shared" si="4"/>
        <v>0</v>
      </c>
      <c r="P53" s="429">
        <f t="shared" si="5"/>
        <v>0</v>
      </c>
      <c r="Q53" s="552" t="s">
        <v>454</v>
      </c>
    </row>
    <row r="54" spans="1:17" ht="18">
      <c r="A54" s="163"/>
      <c r="B54" s="164"/>
      <c r="C54" s="165">
        <v>4864891</v>
      </c>
      <c r="D54" s="169" t="s">
        <v>12</v>
      </c>
      <c r="E54" s="259" t="s">
        <v>347</v>
      </c>
      <c r="F54" s="165">
        <v>-2000</v>
      </c>
      <c r="G54" s="341">
        <v>999905</v>
      </c>
      <c r="H54" s="342">
        <v>1000000</v>
      </c>
      <c r="I54" s="429">
        <f>G54-H54</f>
        <v>-95</v>
      </c>
      <c r="J54" s="429">
        <f>$F54*I54</f>
        <v>190000</v>
      </c>
      <c r="K54" s="429">
        <f>J54/1000000</f>
        <v>0.19</v>
      </c>
      <c r="L54" s="341">
        <v>0</v>
      </c>
      <c r="M54" s="342">
        <v>0</v>
      </c>
      <c r="N54" s="429">
        <f>L54-M54</f>
        <v>0</v>
      </c>
      <c r="O54" s="429">
        <f>$F54*N54</f>
        <v>0</v>
      </c>
      <c r="P54" s="429">
        <f>O54/1000000</f>
        <v>0</v>
      </c>
      <c r="Q54" s="552" t="s">
        <v>462</v>
      </c>
    </row>
    <row r="55" spans="1:17" ht="18">
      <c r="A55" s="163">
        <v>33</v>
      </c>
      <c r="B55" s="164" t="s">
        <v>405</v>
      </c>
      <c r="C55" s="165">
        <v>5128428</v>
      </c>
      <c r="D55" s="169" t="s">
        <v>12</v>
      </c>
      <c r="E55" s="259" t="s">
        <v>347</v>
      </c>
      <c r="F55" s="165">
        <v>-1000</v>
      </c>
      <c r="G55" s="341">
        <v>976436</v>
      </c>
      <c r="H55" s="342">
        <v>977545</v>
      </c>
      <c r="I55" s="429">
        <f>G55-H55</f>
        <v>-1109</v>
      </c>
      <c r="J55" s="429">
        <f>$F55*I55</f>
        <v>1109000</v>
      </c>
      <c r="K55" s="429">
        <f>J55/1000000</f>
        <v>1.109</v>
      </c>
      <c r="L55" s="341">
        <v>990447</v>
      </c>
      <c r="M55" s="342">
        <v>990447</v>
      </c>
      <c r="N55" s="429">
        <f>L55-M55</f>
        <v>0</v>
      </c>
      <c r="O55" s="429">
        <f>$F55*N55</f>
        <v>0</v>
      </c>
      <c r="P55" s="429">
        <f>O55/1000000</f>
        <v>0</v>
      </c>
      <c r="Q55" s="552"/>
    </row>
    <row r="56" spans="1:17" ht="18" customHeight="1">
      <c r="A56" s="163"/>
      <c r="B56" s="171" t="s">
        <v>188</v>
      </c>
      <c r="C56" s="165"/>
      <c r="D56" s="166"/>
      <c r="E56" s="259"/>
      <c r="F56" s="170"/>
      <c r="G56" s="107"/>
      <c r="H56" s="401"/>
      <c r="I56" s="401"/>
      <c r="J56" s="401"/>
      <c r="K56" s="401"/>
      <c r="L56" s="402"/>
      <c r="M56" s="401"/>
      <c r="N56" s="401"/>
      <c r="O56" s="401"/>
      <c r="P56" s="401"/>
      <c r="Q56" s="469"/>
    </row>
    <row r="57" spans="1:17" ht="18">
      <c r="A57" s="163">
        <v>34</v>
      </c>
      <c r="B57" s="173" t="s">
        <v>212</v>
      </c>
      <c r="C57" s="165">
        <v>4865133</v>
      </c>
      <c r="D57" s="169" t="s">
        <v>12</v>
      </c>
      <c r="E57" s="259" t="s">
        <v>347</v>
      </c>
      <c r="F57" s="170">
        <v>100</v>
      </c>
      <c r="G57" s="341">
        <v>376176</v>
      </c>
      <c r="H57" s="342">
        <v>371540</v>
      </c>
      <c r="I57" s="429">
        <f>G57-H57</f>
        <v>4636</v>
      </c>
      <c r="J57" s="429">
        <f t="shared" si="1"/>
        <v>463600</v>
      </c>
      <c r="K57" s="429">
        <f t="shared" si="2"/>
        <v>0.4636</v>
      </c>
      <c r="L57" s="341">
        <v>49059</v>
      </c>
      <c r="M57" s="342">
        <v>49059</v>
      </c>
      <c r="N57" s="429">
        <f>L57-M57</f>
        <v>0</v>
      </c>
      <c r="O57" s="429">
        <f t="shared" si="4"/>
        <v>0</v>
      </c>
      <c r="P57" s="429">
        <f t="shared" si="5"/>
        <v>0</v>
      </c>
      <c r="Q57" s="469"/>
    </row>
    <row r="58" spans="1:17" ht="18" customHeight="1">
      <c r="A58" s="163"/>
      <c r="B58" s="171" t="s">
        <v>190</v>
      </c>
      <c r="C58" s="165"/>
      <c r="D58" s="169"/>
      <c r="E58" s="259"/>
      <c r="F58" s="170"/>
      <c r="G58" s="107"/>
      <c r="H58" s="401"/>
      <c r="I58" s="429"/>
      <c r="J58" s="429"/>
      <c r="K58" s="429"/>
      <c r="L58" s="402"/>
      <c r="M58" s="401"/>
      <c r="N58" s="429"/>
      <c r="O58" s="429"/>
      <c r="P58" s="429"/>
      <c r="Q58" s="469"/>
    </row>
    <row r="59" spans="1:17" ht="18" customHeight="1">
      <c r="A59" s="163">
        <v>35</v>
      </c>
      <c r="B59" s="164" t="s">
        <v>177</v>
      </c>
      <c r="C59" s="165">
        <v>4865076</v>
      </c>
      <c r="D59" s="169" t="s">
        <v>12</v>
      </c>
      <c r="E59" s="259" t="s">
        <v>347</v>
      </c>
      <c r="F59" s="170">
        <v>100</v>
      </c>
      <c r="G59" s="341">
        <v>4930</v>
      </c>
      <c r="H59" s="342">
        <v>4927</v>
      </c>
      <c r="I59" s="429">
        <f>G59-H59</f>
        <v>3</v>
      </c>
      <c r="J59" s="429">
        <f t="shared" si="1"/>
        <v>300</v>
      </c>
      <c r="K59" s="429">
        <f t="shared" si="2"/>
        <v>0.0003</v>
      </c>
      <c r="L59" s="341">
        <v>26603</v>
      </c>
      <c r="M59" s="342">
        <v>26584</v>
      </c>
      <c r="N59" s="429">
        <f>L59-M59</f>
        <v>19</v>
      </c>
      <c r="O59" s="429">
        <f t="shared" si="4"/>
        <v>1900</v>
      </c>
      <c r="P59" s="429">
        <f t="shared" si="5"/>
        <v>0.0019</v>
      </c>
      <c r="Q59" s="469"/>
    </row>
    <row r="60" spans="1:17" ht="18" customHeight="1">
      <c r="A60" s="163">
        <v>36</v>
      </c>
      <c r="B60" s="167" t="s">
        <v>191</v>
      </c>
      <c r="C60" s="165">
        <v>4865077</v>
      </c>
      <c r="D60" s="169" t="s">
        <v>12</v>
      </c>
      <c r="E60" s="259" t="s">
        <v>347</v>
      </c>
      <c r="F60" s="170">
        <v>100</v>
      </c>
      <c r="G60" s="107">
        <v>0</v>
      </c>
      <c r="H60" s="401">
        <v>0</v>
      </c>
      <c r="I60" s="429">
        <f>G60-H60</f>
        <v>0</v>
      </c>
      <c r="J60" s="429">
        <f t="shared" si="1"/>
        <v>0</v>
      </c>
      <c r="K60" s="429">
        <f t="shared" si="2"/>
        <v>0</v>
      </c>
      <c r="L60" s="402">
        <v>0</v>
      </c>
      <c r="M60" s="401">
        <v>0</v>
      </c>
      <c r="N60" s="429">
        <f>L60-M60</f>
        <v>0</v>
      </c>
      <c r="O60" s="429">
        <f t="shared" si="4"/>
        <v>0</v>
      </c>
      <c r="P60" s="429">
        <f t="shared" si="5"/>
        <v>0</v>
      </c>
      <c r="Q60" s="469"/>
    </row>
    <row r="61" spans="1:17" ht="18" customHeight="1">
      <c r="A61" s="163"/>
      <c r="B61" s="171" t="s">
        <v>171</v>
      </c>
      <c r="C61" s="165"/>
      <c r="D61" s="169"/>
      <c r="E61" s="259"/>
      <c r="F61" s="170"/>
      <c r="G61" s="107"/>
      <c r="H61" s="401"/>
      <c r="I61" s="429"/>
      <c r="J61" s="429"/>
      <c r="K61" s="429"/>
      <c r="L61" s="402"/>
      <c r="M61" s="401"/>
      <c r="N61" s="429"/>
      <c r="O61" s="429"/>
      <c r="P61" s="429"/>
      <c r="Q61" s="469"/>
    </row>
    <row r="62" spans="1:17" ht="18" customHeight="1">
      <c r="A62" s="163">
        <v>37</v>
      </c>
      <c r="B62" s="164" t="s">
        <v>184</v>
      </c>
      <c r="C62" s="165">
        <v>4865093</v>
      </c>
      <c r="D62" s="169" t="s">
        <v>12</v>
      </c>
      <c r="E62" s="259" t="s">
        <v>347</v>
      </c>
      <c r="F62" s="170">
        <v>100</v>
      </c>
      <c r="G62" s="341">
        <v>79611</v>
      </c>
      <c r="H62" s="342">
        <v>79612</v>
      </c>
      <c r="I62" s="429">
        <f>G62-H62</f>
        <v>-1</v>
      </c>
      <c r="J62" s="429">
        <f t="shared" si="1"/>
        <v>-100</v>
      </c>
      <c r="K62" s="429">
        <f t="shared" si="2"/>
        <v>-0.0001</v>
      </c>
      <c r="L62" s="341">
        <v>70842</v>
      </c>
      <c r="M62" s="342">
        <v>70842</v>
      </c>
      <c r="N62" s="429">
        <f>L62-M62</f>
        <v>0</v>
      </c>
      <c r="O62" s="429">
        <f t="shared" si="4"/>
        <v>0</v>
      </c>
      <c r="P62" s="429">
        <f t="shared" si="5"/>
        <v>0</v>
      </c>
      <c r="Q62" s="469"/>
    </row>
    <row r="63" spans="1:17" ht="19.5" customHeight="1">
      <c r="A63" s="163">
        <v>38</v>
      </c>
      <c r="B63" s="167" t="s">
        <v>185</v>
      </c>
      <c r="C63" s="165">
        <v>4865094</v>
      </c>
      <c r="D63" s="169" t="s">
        <v>12</v>
      </c>
      <c r="E63" s="259" t="s">
        <v>347</v>
      </c>
      <c r="F63" s="170">
        <v>100</v>
      </c>
      <c r="G63" s="341">
        <v>90935</v>
      </c>
      <c r="H63" s="342">
        <v>89229</v>
      </c>
      <c r="I63" s="429">
        <f>G63-H63</f>
        <v>1706</v>
      </c>
      <c r="J63" s="429">
        <f t="shared" si="1"/>
        <v>170600</v>
      </c>
      <c r="K63" s="429">
        <f t="shared" si="2"/>
        <v>0.1706</v>
      </c>
      <c r="L63" s="341">
        <v>71213</v>
      </c>
      <c r="M63" s="342">
        <v>71213</v>
      </c>
      <c r="N63" s="429">
        <f>L63-M63</f>
        <v>0</v>
      </c>
      <c r="O63" s="429">
        <f t="shared" si="4"/>
        <v>0</v>
      </c>
      <c r="P63" s="429">
        <f t="shared" si="5"/>
        <v>0</v>
      </c>
      <c r="Q63" s="469"/>
    </row>
    <row r="64" spans="1:17" ht="22.5" customHeight="1">
      <c r="A64" s="163">
        <v>39</v>
      </c>
      <c r="B64" s="173" t="s">
        <v>211</v>
      </c>
      <c r="C64" s="165">
        <v>5269199</v>
      </c>
      <c r="D64" s="169" t="s">
        <v>12</v>
      </c>
      <c r="E64" s="259" t="s">
        <v>347</v>
      </c>
      <c r="F64" s="170">
        <v>100</v>
      </c>
      <c r="G64" s="457">
        <v>23186</v>
      </c>
      <c r="H64" s="458">
        <v>20645</v>
      </c>
      <c r="I64" s="432">
        <f>G64-H64</f>
        <v>2541</v>
      </c>
      <c r="J64" s="432">
        <f>$F64*I64</f>
        <v>254100</v>
      </c>
      <c r="K64" s="432">
        <f>J64/1000000</f>
        <v>0.2541</v>
      </c>
      <c r="L64" s="457">
        <v>21831</v>
      </c>
      <c r="M64" s="458">
        <v>21831</v>
      </c>
      <c r="N64" s="432">
        <f>L64-M64</f>
        <v>0</v>
      </c>
      <c r="O64" s="432">
        <f>$F64*N64</f>
        <v>0</v>
      </c>
      <c r="P64" s="432">
        <f>O64/1000000</f>
        <v>0</v>
      </c>
      <c r="Q64" s="675"/>
    </row>
    <row r="65" spans="1:17" ht="19.5" customHeight="1">
      <c r="A65" s="163"/>
      <c r="B65" s="171" t="s">
        <v>177</v>
      </c>
      <c r="C65" s="165"/>
      <c r="D65" s="169"/>
      <c r="E65" s="166"/>
      <c r="F65" s="170"/>
      <c r="G65" s="341"/>
      <c r="H65" s="342"/>
      <c r="I65" s="429"/>
      <c r="J65" s="429"/>
      <c r="K65" s="429"/>
      <c r="L65" s="402"/>
      <c r="M65" s="401"/>
      <c r="N65" s="429"/>
      <c r="O65" s="429"/>
      <c r="P65" s="429"/>
      <c r="Q65" s="469"/>
    </row>
    <row r="66" spans="1:17" ht="18">
      <c r="A66" s="163">
        <v>40</v>
      </c>
      <c r="B66" s="164" t="s">
        <v>178</v>
      </c>
      <c r="C66" s="165">
        <v>4865143</v>
      </c>
      <c r="D66" s="169" t="s">
        <v>12</v>
      </c>
      <c r="E66" s="166" t="s">
        <v>13</v>
      </c>
      <c r="F66" s="170">
        <v>100</v>
      </c>
      <c r="G66" s="341">
        <v>159895</v>
      </c>
      <c r="H66" s="342">
        <v>159177</v>
      </c>
      <c r="I66" s="429">
        <f>G66-H66</f>
        <v>718</v>
      </c>
      <c r="J66" s="429">
        <f t="shared" si="1"/>
        <v>71800</v>
      </c>
      <c r="K66" s="429">
        <f t="shared" si="2"/>
        <v>0.0718</v>
      </c>
      <c r="L66" s="341">
        <v>912835</v>
      </c>
      <c r="M66" s="342">
        <v>912835</v>
      </c>
      <c r="N66" s="429">
        <f>L66-M66</f>
        <v>0</v>
      </c>
      <c r="O66" s="429">
        <f t="shared" si="4"/>
        <v>0</v>
      </c>
      <c r="P66" s="429">
        <f t="shared" si="5"/>
        <v>0</v>
      </c>
      <c r="Q66" s="507"/>
    </row>
    <row r="67" spans="1:20" ht="18" customHeight="1" thickBot="1">
      <c r="A67" s="174"/>
      <c r="B67" s="175"/>
      <c r="C67" s="176"/>
      <c r="D67" s="177"/>
      <c r="E67" s="178"/>
      <c r="F67" s="179"/>
      <c r="G67" s="180"/>
      <c r="H67" s="177"/>
      <c r="I67" s="183"/>
      <c r="J67" s="183"/>
      <c r="K67" s="183"/>
      <c r="L67" s="553"/>
      <c r="M67" s="177"/>
      <c r="N67" s="183"/>
      <c r="O67" s="183"/>
      <c r="P67" s="183"/>
      <c r="Q67" s="554"/>
      <c r="R67" s="92"/>
      <c r="S67" s="92"/>
      <c r="T67" s="92"/>
    </row>
    <row r="68" spans="1:20" ht="15.75" customHeight="1" thickTop="1">
      <c r="A68" s="555"/>
      <c r="B68" s="555"/>
      <c r="C68" s="555"/>
      <c r="D68" s="555"/>
      <c r="E68" s="555"/>
      <c r="F68" s="555"/>
      <c r="G68" s="555"/>
      <c r="H68" s="555"/>
      <c r="I68" s="555"/>
      <c r="J68" s="555"/>
      <c r="K68" s="555"/>
      <c r="L68" s="555"/>
      <c r="M68" s="555"/>
      <c r="N68" s="555"/>
      <c r="O68" s="555"/>
      <c r="P68" s="555"/>
      <c r="Q68" s="92"/>
      <c r="R68" s="92"/>
      <c r="S68" s="92"/>
      <c r="T68" s="92"/>
    </row>
    <row r="69" spans="1:20" ht="24" thickBot="1">
      <c r="A69" s="399" t="s">
        <v>367</v>
      </c>
      <c r="G69" s="515"/>
      <c r="H69" s="515"/>
      <c r="I69" s="48" t="s">
        <v>398</v>
      </c>
      <c r="J69" s="515"/>
      <c r="K69" s="515"/>
      <c r="L69" s="515"/>
      <c r="M69" s="515"/>
      <c r="N69" s="48" t="s">
        <v>399</v>
      </c>
      <c r="O69" s="515"/>
      <c r="P69" s="515"/>
      <c r="R69" s="92"/>
      <c r="S69" s="92"/>
      <c r="T69" s="92"/>
    </row>
    <row r="70" spans="1:20" ht="39.75" thickBot="1" thickTop="1">
      <c r="A70" s="556" t="s">
        <v>8</v>
      </c>
      <c r="B70" s="557" t="s">
        <v>9</v>
      </c>
      <c r="C70" s="558" t="s">
        <v>1</v>
      </c>
      <c r="D70" s="558" t="s">
        <v>2</v>
      </c>
      <c r="E70" s="558" t="s">
        <v>3</v>
      </c>
      <c r="F70" s="558" t="s">
        <v>10</v>
      </c>
      <c r="G70" s="556" t="str">
        <f>G5</f>
        <v>FINAL READING 01/12/2016</v>
      </c>
      <c r="H70" s="558" t="str">
        <f>H5</f>
        <v>INTIAL READING 01/11/2016</v>
      </c>
      <c r="I70" s="558" t="s">
        <v>4</v>
      </c>
      <c r="J70" s="558" t="s">
        <v>5</v>
      </c>
      <c r="K70" s="558" t="s">
        <v>6</v>
      </c>
      <c r="L70" s="556" t="str">
        <f>G70</f>
        <v>FINAL READING 01/12/2016</v>
      </c>
      <c r="M70" s="558" t="str">
        <f>H70</f>
        <v>INTIAL READING 01/11/2016</v>
      </c>
      <c r="N70" s="558" t="s">
        <v>4</v>
      </c>
      <c r="O70" s="558" t="s">
        <v>5</v>
      </c>
      <c r="P70" s="558" t="s">
        <v>6</v>
      </c>
      <c r="Q70" s="559" t="s">
        <v>310</v>
      </c>
      <c r="R70" s="92"/>
      <c r="S70" s="92"/>
      <c r="T70" s="92"/>
    </row>
    <row r="71" spans="1:20" ht="15.75" customHeight="1" thickTop="1">
      <c r="A71" s="560"/>
      <c r="B71" s="459" t="s">
        <v>393</v>
      </c>
      <c r="C71" s="561"/>
      <c r="D71" s="561"/>
      <c r="E71" s="561"/>
      <c r="F71" s="562"/>
      <c r="G71" s="561"/>
      <c r="H71" s="561"/>
      <c r="I71" s="561"/>
      <c r="J71" s="561"/>
      <c r="K71" s="562"/>
      <c r="L71" s="561"/>
      <c r="M71" s="561"/>
      <c r="N71" s="561"/>
      <c r="O71" s="561"/>
      <c r="P71" s="561"/>
      <c r="Q71" s="563"/>
      <c r="R71" s="92"/>
      <c r="S71" s="92"/>
      <c r="T71" s="92"/>
    </row>
    <row r="72" spans="1:20" ht="15.75" customHeight="1">
      <c r="A72" s="163">
        <v>1</v>
      </c>
      <c r="B72" s="164" t="s">
        <v>441</v>
      </c>
      <c r="C72" s="165">
        <v>5295127</v>
      </c>
      <c r="D72" s="348" t="s">
        <v>12</v>
      </c>
      <c r="E72" s="327" t="s">
        <v>347</v>
      </c>
      <c r="F72" s="170">
        <v>-100</v>
      </c>
      <c r="G72" s="341">
        <v>140800</v>
      </c>
      <c r="H72" s="342">
        <v>119633</v>
      </c>
      <c r="I72" s="277">
        <f>G72-H72</f>
        <v>21167</v>
      </c>
      <c r="J72" s="277">
        <f>$F72*I72</f>
        <v>-2116700</v>
      </c>
      <c r="K72" s="277">
        <f>J72/1000000</f>
        <v>-2.1167</v>
      </c>
      <c r="L72" s="341">
        <v>259</v>
      </c>
      <c r="M72" s="342">
        <v>259</v>
      </c>
      <c r="N72" s="277">
        <f>L72-M72</f>
        <v>0</v>
      </c>
      <c r="O72" s="277">
        <f>$F72*N72</f>
        <v>0</v>
      </c>
      <c r="P72" s="277">
        <f>O72/1000000</f>
        <v>0</v>
      </c>
      <c r="Q72" s="481"/>
      <c r="R72" s="92"/>
      <c r="S72" s="92"/>
      <c r="T72" s="92"/>
    </row>
    <row r="73" spans="1:20" ht="15.75" customHeight="1">
      <c r="A73" s="163">
        <v>2</v>
      </c>
      <c r="B73" s="164" t="s">
        <v>444</v>
      </c>
      <c r="C73" s="165">
        <v>5128400</v>
      </c>
      <c r="D73" s="348" t="s">
        <v>12</v>
      </c>
      <c r="E73" s="327" t="s">
        <v>347</v>
      </c>
      <c r="F73" s="170">
        <v>-100</v>
      </c>
      <c r="G73" s="341">
        <v>764</v>
      </c>
      <c r="H73" s="342">
        <v>609</v>
      </c>
      <c r="I73" s="277">
        <f>G73-H73</f>
        <v>155</v>
      </c>
      <c r="J73" s="277">
        <f>$F73*I73</f>
        <v>-15500</v>
      </c>
      <c r="K73" s="277">
        <f>J73/1000000</f>
        <v>-0.0155</v>
      </c>
      <c r="L73" s="341">
        <v>160</v>
      </c>
      <c r="M73" s="342">
        <v>160</v>
      </c>
      <c r="N73" s="277">
        <f>L73-M73</f>
        <v>0</v>
      </c>
      <c r="O73" s="277">
        <f>$F73*N73</f>
        <v>0</v>
      </c>
      <c r="P73" s="277">
        <f>O73/1000000</f>
        <v>0</v>
      </c>
      <c r="Q73" s="481"/>
      <c r="R73" s="92"/>
      <c r="S73" s="92"/>
      <c r="T73" s="92"/>
    </row>
    <row r="74" spans="1:20" ht="15.75" customHeight="1">
      <c r="A74" s="564"/>
      <c r="B74" s="316" t="s">
        <v>364</v>
      </c>
      <c r="C74" s="335"/>
      <c r="D74" s="348"/>
      <c r="E74" s="327"/>
      <c r="F74" s="170"/>
      <c r="G74" s="167"/>
      <c r="H74" s="167"/>
      <c r="I74" s="167"/>
      <c r="J74" s="167"/>
      <c r="K74" s="167"/>
      <c r="L74" s="564"/>
      <c r="M74" s="167"/>
      <c r="N74" s="167"/>
      <c r="O74" s="167"/>
      <c r="P74" s="167"/>
      <c r="Q74" s="481"/>
      <c r="R74" s="92"/>
      <c r="S74" s="92"/>
      <c r="T74" s="92"/>
    </row>
    <row r="75" spans="1:20" ht="15.75" customHeight="1">
      <c r="A75" s="163">
        <v>3</v>
      </c>
      <c r="B75" s="164" t="s">
        <v>365</v>
      </c>
      <c r="C75" s="165">
        <v>4902555</v>
      </c>
      <c r="D75" s="348" t="s">
        <v>12</v>
      </c>
      <c r="E75" s="327" t="s">
        <v>347</v>
      </c>
      <c r="F75" s="170">
        <v>-75</v>
      </c>
      <c r="G75" s="341">
        <v>5080</v>
      </c>
      <c r="H75" s="342">
        <v>4363</v>
      </c>
      <c r="I75" s="277">
        <f>G75-H75</f>
        <v>717</v>
      </c>
      <c r="J75" s="277">
        <f>$F75*I75</f>
        <v>-53775</v>
      </c>
      <c r="K75" s="277">
        <f>J75/1000000</f>
        <v>-0.053775</v>
      </c>
      <c r="L75" s="341">
        <v>11805</v>
      </c>
      <c r="M75" s="342">
        <v>11805</v>
      </c>
      <c r="N75" s="277">
        <f>L75-M75</f>
        <v>0</v>
      </c>
      <c r="O75" s="277">
        <f>$F75*N75</f>
        <v>0</v>
      </c>
      <c r="P75" s="277">
        <f>O75/1000000</f>
        <v>0</v>
      </c>
      <c r="Q75" s="481"/>
      <c r="R75" s="92"/>
      <c r="S75" s="92"/>
      <c r="T75" s="92"/>
    </row>
    <row r="76" spans="1:20" s="518" customFormat="1" ht="15.75" customHeight="1" thickBot="1">
      <c r="A76" s="174">
        <v>4</v>
      </c>
      <c r="B76" s="460" t="s">
        <v>366</v>
      </c>
      <c r="C76" s="176">
        <v>4902581</v>
      </c>
      <c r="D76" s="177" t="s">
        <v>12</v>
      </c>
      <c r="E76" s="178" t="s">
        <v>347</v>
      </c>
      <c r="F76" s="183">
        <v>-100</v>
      </c>
      <c r="G76" s="565">
        <v>1855</v>
      </c>
      <c r="H76" s="183">
        <v>1531</v>
      </c>
      <c r="I76" s="183">
        <f>G76-H76</f>
        <v>324</v>
      </c>
      <c r="J76" s="183">
        <f>$F76*I76</f>
        <v>-32400</v>
      </c>
      <c r="K76" s="183">
        <f>J76/1000000</f>
        <v>-0.0324</v>
      </c>
      <c r="L76" s="174">
        <v>4218</v>
      </c>
      <c r="M76" s="183">
        <v>4218</v>
      </c>
      <c r="N76" s="183">
        <f>L76-M76</f>
        <v>0</v>
      </c>
      <c r="O76" s="183">
        <f>$F76*N76</f>
        <v>0</v>
      </c>
      <c r="P76" s="183">
        <f>O76/1000000</f>
        <v>0</v>
      </c>
      <c r="Q76" s="554"/>
      <c r="R76" s="261"/>
      <c r="S76" s="261"/>
      <c r="T76" s="261"/>
    </row>
    <row r="77" spans="1:20" ht="15.75" customHeight="1" thickTop="1">
      <c r="A77" s="555"/>
      <c r="B77" s="555"/>
      <c r="C77" s="555"/>
      <c r="D77" s="555"/>
      <c r="E77" s="555"/>
      <c r="F77" s="555"/>
      <c r="G77" s="555"/>
      <c r="H77" s="555"/>
      <c r="I77" s="555"/>
      <c r="J77" s="555"/>
      <c r="K77" s="555"/>
      <c r="L77" s="555"/>
      <c r="M77" s="555"/>
      <c r="N77" s="555"/>
      <c r="O77" s="555"/>
      <c r="P77" s="555"/>
      <c r="Q77" s="92"/>
      <c r="R77" s="92"/>
      <c r="S77" s="92"/>
      <c r="T77" s="92"/>
    </row>
    <row r="78" spans="1:20" ht="15.75" customHeight="1">
      <c r="A78" s="555"/>
      <c r="B78" s="555"/>
      <c r="C78" s="555"/>
      <c r="D78" s="555"/>
      <c r="E78" s="555"/>
      <c r="F78" s="555"/>
      <c r="G78" s="555"/>
      <c r="H78" s="555"/>
      <c r="I78" s="555"/>
      <c r="J78" s="555"/>
      <c r="K78" s="555"/>
      <c r="L78" s="555"/>
      <c r="M78" s="555"/>
      <c r="N78" s="555"/>
      <c r="O78" s="555"/>
      <c r="P78" s="555"/>
      <c r="Q78" s="92"/>
      <c r="R78" s="92"/>
      <c r="S78" s="92"/>
      <c r="T78" s="92"/>
    </row>
    <row r="79" spans="1:16" ht="25.5" customHeight="1">
      <c r="A79" s="181" t="s">
        <v>339</v>
      </c>
      <c r="B79" s="535"/>
      <c r="C79" s="78"/>
      <c r="D79" s="535"/>
      <c r="E79" s="535"/>
      <c r="F79" s="535"/>
      <c r="G79" s="535"/>
      <c r="H79" s="535"/>
      <c r="I79" s="535"/>
      <c r="J79" s="535"/>
      <c r="K79" s="676">
        <f>SUM(K9:K67)+SUM(K75:K76)-K33</f>
        <v>3.599025</v>
      </c>
      <c r="L79" s="677"/>
      <c r="M79" s="677"/>
      <c r="N79" s="677"/>
      <c r="O79" s="677"/>
      <c r="P79" s="676">
        <f>SUM(P9:P67)+SUM(P75:P76)-P33</f>
        <v>-1.7453500000000002</v>
      </c>
    </row>
    <row r="80" spans="1:16" ht="12.75">
      <c r="A80" s="535"/>
      <c r="B80" s="535"/>
      <c r="C80" s="535"/>
      <c r="D80" s="535"/>
      <c r="E80" s="535"/>
      <c r="F80" s="535"/>
      <c r="G80" s="535"/>
      <c r="H80" s="535"/>
      <c r="I80" s="535"/>
      <c r="J80" s="535"/>
      <c r="K80" s="535"/>
      <c r="L80" s="535"/>
      <c r="M80" s="535"/>
      <c r="N80" s="535"/>
      <c r="O80" s="535"/>
      <c r="P80" s="535"/>
    </row>
    <row r="81" spans="1:16" ht="9.75" customHeight="1">
      <c r="A81" s="535"/>
      <c r="B81" s="535"/>
      <c r="C81" s="535"/>
      <c r="D81" s="535"/>
      <c r="E81" s="535"/>
      <c r="F81" s="535"/>
      <c r="G81" s="535"/>
      <c r="H81" s="535"/>
      <c r="I81" s="535"/>
      <c r="J81" s="535"/>
      <c r="K81" s="535"/>
      <c r="L81" s="535"/>
      <c r="M81" s="535"/>
      <c r="N81" s="535"/>
      <c r="O81" s="535"/>
      <c r="P81" s="535"/>
    </row>
    <row r="82" spans="1:16" ht="12.75" hidden="1">
      <c r="A82" s="535"/>
      <c r="B82" s="535"/>
      <c r="C82" s="535"/>
      <c r="D82" s="535"/>
      <c r="E82" s="535"/>
      <c r="F82" s="535"/>
      <c r="G82" s="535"/>
      <c r="H82" s="535"/>
      <c r="I82" s="535"/>
      <c r="J82" s="535"/>
      <c r="K82" s="535"/>
      <c r="L82" s="535"/>
      <c r="M82" s="535"/>
      <c r="N82" s="535"/>
      <c r="O82" s="535"/>
      <c r="P82" s="535"/>
    </row>
    <row r="83" spans="1:16" ht="23.25" customHeight="1" thickBot="1">
      <c r="A83" s="535"/>
      <c r="B83" s="535"/>
      <c r="C83" s="678"/>
      <c r="D83" s="535"/>
      <c r="E83" s="535"/>
      <c r="F83" s="535"/>
      <c r="G83" s="535"/>
      <c r="H83" s="535"/>
      <c r="I83" s="535"/>
      <c r="J83" s="679"/>
      <c r="K83" s="621" t="s">
        <v>340</v>
      </c>
      <c r="L83" s="535"/>
      <c r="M83" s="535"/>
      <c r="N83" s="535"/>
      <c r="O83" s="535"/>
      <c r="P83" s="621" t="s">
        <v>341</v>
      </c>
    </row>
    <row r="84" spans="1:17" ht="20.25">
      <c r="A84" s="680"/>
      <c r="B84" s="681"/>
      <c r="C84" s="181"/>
      <c r="D84" s="609"/>
      <c r="E84" s="609"/>
      <c r="F84" s="609"/>
      <c r="G84" s="609"/>
      <c r="H84" s="609"/>
      <c r="I84" s="609"/>
      <c r="J84" s="682"/>
      <c r="K84" s="681"/>
      <c r="L84" s="681"/>
      <c r="M84" s="681"/>
      <c r="N84" s="681"/>
      <c r="O84" s="681"/>
      <c r="P84" s="681"/>
      <c r="Q84" s="610"/>
    </row>
    <row r="85" spans="1:17" ht="20.25">
      <c r="A85" s="247"/>
      <c r="B85" s="181" t="s">
        <v>337</v>
      </c>
      <c r="C85" s="181"/>
      <c r="D85" s="683"/>
      <c r="E85" s="683"/>
      <c r="F85" s="683"/>
      <c r="G85" s="683"/>
      <c r="H85" s="683"/>
      <c r="I85" s="683"/>
      <c r="J85" s="683"/>
      <c r="K85" s="684">
        <f>K79</f>
        <v>3.599025</v>
      </c>
      <c r="L85" s="685"/>
      <c r="M85" s="685"/>
      <c r="N85" s="685"/>
      <c r="O85" s="685"/>
      <c r="P85" s="684">
        <f>P79</f>
        <v>-1.7453500000000002</v>
      </c>
      <c r="Q85" s="611"/>
    </row>
    <row r="86" spans="1:17" ht="20.25">
      <c r="A86" s="247"/>
      <c r="B86" s="181"/>
      <c r="C86" s="181"/>
      <c r="D86" s="683"/>
      <c r="E86" s="683"/>
      <c r="F86" s="683"/>
      <c r="G86" s="683"/>
      <c r="H86" s="683"/>
      <c r="I86" s="686"/>
      <c r="J86" s="59"/>
      <c r="K86" s="671"/>
      <c r="L86" s="671"/>
      <c r="M86" s="671"/>
      <c r="N86" s="671"/>
      <c r="O86" s="671"/>
      <c r="P86" s="671"/>
      <c r="Q86" s="611"/>
    </row>
    <row r="87" spans="1:17" ht="20.25">
      <c r="A87" s="247"/>
      <c r="B87" s="181" t="s">
        <v>330</v>
      </c>
      <c r="C87" s="181"/>
      <c r="D87" s="683"/>
      <c r="E87" s="683"/>
      <c r="F87" s="683"/>
      <c r="G87" s="683"/>
      <c r="H87" s="683"/>
      <c r="I87" s="683"/>
      <c r="J87" s="683"/>
      <c r="K87" s="684">
        <f>'STEPPED UP GENCO'!K41</f>
        <v>0.426510423325</v>
      </c>
      <c r="L87" s="684"/>
      <c r="M87" s="684"/>
      <c r="N87" s="684"/>
      <c r="O87" s="684"/>
      <c r="P87" s="684">
        <f>'STEPPED UP GENCO'!P41</f>
        <v>-0.35139462252500003</v>
      </c>
      <c r="Q87" s="611"/>
    </row>
    <row r="88" spans="1:17" ht="20.25">
      <c r="A88" s="247"/>
      <c r="B88" s="181"/>
      <c r="C88" s="181"/>
      <c r="D88" s="687"/>
      <c r="E88" s="687"/>
      <c r="F88" s="687"/>
      <c r="G88" s="687"/>
      <c r="H88" s="687"/>
      <c r="I88" s="688"/>
      <c r="J88" s="689"/>
      <c r="K88" s="515"/>
      <c r="L88" s="515"/>
      <c r="M88" s="515"/>
      <c r="N88" s="515"/>
      <c r="O88" s="515"/>
      <c r="P88" s="515"/>
      <c r="Q88" s="611"/>
    </row>
    <row r="89" spans="1:17" ht="20.25">
      <c r="A89" s="247"/>
      <c r="B89" s="181" t="s">
        <v>338</v>
      </c>
      <c r="C89" s="181"/>
      <c r="D89" s="515"/>
      <c r="E89" s="515"/>
      <c r="F89" s="515"/>
      <c r="G89" s="515"/>
      <c r="H89" s="515"/>
      <c r="I89" s="515"/>
      <c r="J89" s="515"/>
      <c r="K89" s="290">
        <f>SUM(K85:K88)</f>
        <v>4.0255354233250005</v>
      </c>
      <c r="L89" s="515"/>
      <c r="M89" s="515"/>
      <c r="N89" s="515"/>
      <c r="O89" s="515"/>
      <c r="P89" s="690">
        <f>SUM(P85:P88)</f>
        <v>-2.096744622525</v>
      </c>
      <c r="Q89" s="611"/>
    </row>
    <row r="90" spans="1:17" ht="15.75" customHeight="1">
      <c r="A90" s="635"/>
      <c r="B90" s="515"/>
      <c r="C90" s="181"/>
      <c r="D90" s="515"/>
      <c r="E90" s="515"/>
      <c r="F90" s="515"/>
      <c r="G90" s="515"/>
      <c r="H90" s="515"/>
      <c r="I90" s="515"/>
      <c r="J90" s="515"/>
      <c r="K90" s="515"/>
      <c r="L90" s="515"/>
      <c r="M90" s="515"/>
      <c r="N90" s="515"/>
      <c r="O90" s="515"/>
      <c r="P90" s="515"/>
      <c r="Q90" s="611"/>
    </row>
    <row r="91" spans="1:17" ht="5.25" customHeight="1" hidden="1" thickBot="1">
      <c r="A91" s="636"/>
      <c r="B91" s="612"/>
      <c r="C91" s="612"/>
      <c r="D91" s="612"/>
      <c r="E91" s="612"/>
      <c r="F91" s="612"/>
      <c r="G91" s="612"/>
      <c r="H91" s="612"/>
      <c r="I91" s="612"/>
      <c r="J91" s="612"/>
      <c r="K91" s="612"/>
      <c r="L91" s="612"/>
      <c r="M91" s="612"/>
      <c r="N91" s="612"/>
      <c r="O91" s="612"/>
      <c r="P91" s="612"/>
      <c r="Q91" s="613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70" zoomScaleNormal="70" zoomScaleSheetLayoutView="70" zoomScalePageLayoutView="0" workbookViewId="0" topLeftCell="A19">
      <selection activeCell="K15" sqref="K15"/>
    </sheetView>
  </sheetViews>
  <sheetFormatPr defaultColWidth="9.140625" defaultRowHeight="12.75"/>
  <cols>
    <col min="1" max="1" width="4.7109375" style="465" customWidth="1"/>
    <col min="2" max="2" width="26.7109375" style="465" customWidth="1"/>
    <col min="3" max="3" width="18.57421875" style="465" customWidth="1"/>
    <col min="4" max="4" width="12.8515625" style="465" customWidth="1"/>
    <col min="5" max="5" width="22.140625" style="465" customWidth="1"/>
    <col min="6" max="6" width="14.421875" style="465" customWidth="1"/>
    <col min="7" max="7" width="15.57421875" style="465" customWidth="1"/>
    <col min="8" max="8" width="15.28125" style="465" customWidth="1"/>
    <col min="9" max="9" width="15.00390625" style="465" customWidth="1"/>
    <col min="10" max="10" width="16.7109375" style="465" customWidth="1"/>
    <col min="11" max="11" width="16.57421875" style="465" customWidth="1"/>
    <col min="12" max="12" width="17.140625" style="465" customWidth="1"/>
    <col min="13" max="13" width="14.7109375" style="465" customWidth="1"/>
    <col min="14" max="14" width="15.7109375" style="465" customWidth="1"/>
    <col min="15" max="15" width="18.28125" style="465" customWidth="1"/>
    <col min="16" max="16" width="17.140625" style="465" customWidth="1"/>
    <col min="17" max="17" width="22.00390625" style="465" customWidth="1"/>
    <col min="18" max="16384" width="9.140625" style="465" customWidth="1"/>
  </cols>
  <sheetData>
    <row r="1" ht="26.25" customHeight="1">
      <c r="A1" s="1" t="s">
        <v>238</v>
      </c>
    </row>
    <row r="2" spans="1:17" ht="23.25" customHeight="1">
      <c r="A2" s="2" t="s">
        <v>239</v>
      </c>
      <c r="P2" s="691" t="str">
        <f>NDPL!Q1</f>
        <v>NOVEMBER-2016</v>
      </c>
      <c r="Q2" s="691"/>
    </row>
    <row r="3" ht="23.25">
      <c r="A3" s="187" t="s">
        <v>215</v>
      </c>
    </row>
    <row r="4" spans="1:16" ht="24" thickBot="1">
      <c r="A4" s="3"/>
      <c r="G4" s="515"/>
      <c r="H4" s="515"/>
      <c r="I4" s="48" t="s">
        <v>398</v>
      </c>
      <c r="J4" s="515"/>
      <c r="K4" s="515"/>
      <c r="L4" s="515"/>
      <c r="M4" s="515"/>
      <c r="N4" s="48" t="s">
        <v>399</v>
      </c>
      <c r="O4" s="515"/>
      <c r="P4" s="515"/>
    </row>
    <row r="5" spans="1:17" ht="51.75" customHeight="1" thickBot="1" thickTop="1">
      <c r="A5" s="556" t="s">
        <v>8</v>
      </c>
      <c r="B5" s="557" t="s">
        <v>9</v>
      </c>
      <c r="C5" s="558" t="s">
        <v>1</v>
      </c>
      <c r="D5" s="558" t="s">
        <v>2</v>
      </c>
      <c r="E5" s="558" t="s">
        <v>3</v>
      </c>
      <c r="F5" s="558" t="s">
        <v>10</v>
      </c>
      <c r="G5" s="556" t="str">
        <f>NDPL!G5</f>
        <v>FINAL READING 01/12/2016</v>
      </c>
      <c r="H5" s="558" t="str">
        <f>NDPL!H5</f>
        <v>INTIAL READING 01/11/2016</v>
      </c>
      <c r="I5" s="558" t="s">
        <v>4</v>
      </c>
      <c r="J5" s="558" t="s">
        <v>5</v>
      </c>
      <c r="K5" s="558" t="s">
        <v>6</v>
      </c>
      <c r="L5" s="556" t="str">
        <f>NDPL!G5</f>
        <v>FINAL READING 01/12/2016</v>
      </c>
      <c r="M5" s="558" t="str">
        <f>NDPL!H5</f>
        <v>INTIAL READING 01/11/2016</v>
      </c>
      <c r="N5" s="558" t="s">
        <v>4</v>
      </c>
      <c r="O5" s="558" t="s">
        <v>5</v>
      </c>
      <c r="P5" s="558" t="s">
        <v>6</v>
      </c>
      <c r="Q5" s="559" t="s">
        <v>310</v>
      </c>
    </row>
    <row r="6" ht="14.25" thickBot="1" thickTop="1"/>
    <row r="7" spans="1:17" ht="24" customHeight="1" thickTop="1">
      <c r="A7" s="419" t="s">
        <v>232</v>
      </c>
      <c r="B7" s="60"/>
      <c r="C7" s="61"/>
      <c r="D7" s="61"/>
      <c r="E7" s="61"/>
      <c r="F7" s="61"/>
      <c r="G7" s="670"/>
      <c r="H7" s="668"/>
      <c r="I7" s="668"/>
      <c r="J7" s="668"/>
      <c r="K7" s="692"/>
      <c r="L7" s="693"/>
      <c r="M7" s="546"/>
      <c r="N7" s="668"/>
      <c r="O7" s="668"/>
      <c r="P7" s="694"/>
      <c r="Q7" s="596"/>
    </row>
    <row r="8" spans="1:17" ht="24" customHeight="1">
      <c r="A8" s="695" t="s">
        <v>216</v>
      </c>
      <c r="B8" s="88"/>
      <c r="C8" s="88"/>
      <c r="D8" s="88"/>
      <c r="E8" s="88"/>
      <c r="F8" s="88"/>
      <c r="G8" s="106"/>
      <c r="H8" s="671"/>
      <c r="I8" s="401"/>
      <c r="J8" s="401"/>
      <c r="K8" s="696"/>
      <c r="L8" s="402"/>
      <c r="M8" s="401"/>
      <c r="N8" s="401"/>
      <c r="O8" s="401"/>
      <c r="P8" s="697"/>
      <c r="Q8" s="469"/>
    </row>
    <row r="9" spans="1:17" ht="24" customHeight="1">
      <c r="A9" s="698" t="s">
        <v>217</v>
      </c>
      <c r="B9" s="88"/>
      <c r="C9" s="88"/>
      <c r="D9" s="88"/>
      <c r="E9" s="88"/>
      <c r="F9" s="88"/>
      <c r="G9" s="106"/>
      <c r="H9" s="671"/>
      <c r="I9" s="401"/>
      <c r="J9" s="401"/>
      <c r="K9" s="696"/>
      <c r="L9" s="402"/>
      <c r="M9" s="401"/>
      <c r="N9" s="401"/>
      <c r="O9" s="401"/>
      <c r="P9" s="697"/>
      <c r="Q9" s="469"/>
    </row>
    <row r="10" spans="1:17" ht="24" customHeight="1">
      <c r="A10" s="267">
        <v>1</v>
      </c>
      <c r="B10" s="269" t="s">
        <v>235</v>
      </c>
      <c r="C10" s="418">
        <v>5128430</v>
      </c>
      <c r="D10" s="271" t="s">
        <v>12</v>
      </c>
      <c r="E10" s="270" t="s">
        <v>347</v>
      </c>
      <c r="F10" s="271">
        <v>200</v>
      </c>
      <c r="G10" s="461">
        <v>425</v>
      </c>
      <c r="H10" s="462">
        <v>0</v>
      </c>
      <c r="I10" s="463">
        <f aca="true" t="shared" si="0" ref="I10:I15">G10-H10</f>
        <v>425</v>
      </c>
      <c r="J10" s="463">
        <f>$F10*I10</f>
        <v>85000</v>
      </c>
      <c r="K10" s="484">
        <f aca="true" t="shared" si="1" ref="K10:K15">J10/1000000</f>
        <v>0.085</v>
      </c>
      <c r="L10" s="461">
        <v>4080</v>
      </c>
      <c r="M10" s="462">
        <v>3752</v>
      </c>
      <c r="N10" s="463">
        <f aca="true" t="shared" si="2" ref="N10:N15">L10-M10</f>
        <v>328</v>
      </c>
      <c r="O10" s="463">
        <f>$F10*N10</f>
        <v>65600</v>
      </c>
      <c r="P10" s="485">
        <f>O10/1000000</f>
        <v>0.0656</v>
      </c>
      <c r="Q10" s="469" t="s">
        <v>449</v>
      </c>
    </row>
    <row r="11" spans="1:17" ht="24" customHeight="1">
      <c r="A11" s="267">
        <v>2</v>
      </c>
      <c r="B11" s="269" t="s">
        <v>236</v>
      </c>
      <c r="C11" s="418">
        <v>4864849</v>
      </c>
      <c r="D11" s="271" t="s">
        <v>12</v>
      </c>
      <c r="E11" s="270" t="s">
        <v>347</v>
      </c>
      <c r="F11" s="271">
        <v>1000</v>
      </c>
      <c r="G11" s="461">
        <v>1509</v>
      </c>
      <c r="H11" s="462">
        <v>1487</v>
      </c>
      <c r="I11" s="463">
        <f t="shared" si="0"/>
        <v>22</v>
      </c>
      <c r="J11" s="463">
        <f aca="true" t="shared" si="3" ref="J11:J34">$F11*I11</f>
        <v>22000</v>
      </c>
      <c r="K11" s="484">
        <f t="shared" si="1"/>
        <v>0.022</v>
      </c>
      <c r="L11" s="461">
        <v>38676</v>
      </c>
      <c r="M11" s="462">
        <v>38637</v>
      </c>
      <c r="N11" s="463">
        <f t="shared" si="2"/>
        <v>39</v>
      </c>
      <c r="O11" s="463">
        <f aca="true" t="shared" si="4" ref="O11:O34">$F11*N11</f>
        <v>39000</v>
      </c>
      <c r="P11" s="485">
        <f aca="true" t="shared" si="5" ref="P11:P34">O11/1000000</f>
        <v>0.039</v>
      </c>
      <c r="Q11" s="469"/>
    </row>
    <row r="12" spans="1:17" ht="24" customHeight="1">
      <c r="A12" s="267">
        <v>3</v>
      </c>
      <c r="B12" s="269" t="s">
        <v>218</v>
      </c>
      <c r="C12" s="418">
        <v>4864846</v>
      </c>
      <c r="D12" s="271" t="s">
        <v>12</v>
      </c>
      <c r="E12" s="270" t="s">
        <v>347</v>
      </c>
      <c r="F12" s="271">
        <v>1000</v>
      </c>
      <c r="G12" s="461">
        <v>4055</v>
      </c>
      <c r="H12" s="462">
        <v>3949</v>
      </c>
      <c r="I12" s="463">
        <f t="shared" si="0"/>
        <v>106</v>
      </c>
      <c r="J12" s="463">
        <f t="shared" si="3"/>
        <v>106000</v>
      </c>
      <c r="K12" s="484">
        <f t="shared" si="1"/>
        <v>0.106</v>
      </c>
      <c r="L12" s="461">
        <v>47609</v>
      </c>
      <c r="M12" s="462">
        <v>47437</v>
      </c>
      <c r="N12" s="463">
        <f t="shared" si="2"/>
        <v>172</v>
      </c>
      <c r="O12" s="463">
        <f t="shared" si="4"/>
        <v>172000</v>
      </c>
      <c r="P12" s="485">
        <f t="shared" si="5"/>
        <v>0.172</v>
      </c>
      <c r="Q12" s="469"/>
    </row>
    <row r="13" spans="1:17" ht="24" customHeight="1">
      <c r="A13" s="267">
        <v>4</v>
      </c>
      <c r="B13" s="269" t="s">
        <v>219</v>
      </c>
      <c r="C13" s="418">
        <v>4864828</v>
      </c>
      <c r="D13" s="271" t="s">
        <v>12</v>
      </c>
      <c r="E13" s="270" t="s">
        <v>347</v>
      </c>
      <c r="F13" s="271">
        <v>133.333</v>
      </c>
      <c r="G13" s="461">
        <v>999929</v>
      </c>
      <c r="H13" s="462">
        <v>1000047</v>
      </c>
      <c r="I13" s="463">
        <f t="shared" si="0"/>
        <v>-118</v>
      </c>
      <c r="J13" s="463">
        <f>$F13*I13</f>
        <v>-15733.294</v>
      </c>
      <c r="K13" s="768">
        <f t="shared" si="1"/>
        <v>-0.015733294</v>
      </c>
      <c r="L13" s="461">
        <v>38451</v>
      </c>
      <c r="M13" s="462">
        <v>38607</v>
      </c>
      <c r="N13" s="463">
        <f t="shared" si="2"/>
        <v>-156</v>
      </c>
      <c r="O13" s="463">
        <f>$F13*N13</f>
        <v>-20799.948</v>
      </c>
      <c r="P13" s="485">
        <f>O13/1000000</f>
        <v>-0.020799948</v>
      </c>
      <c r="Q13" s="469"/>
    </row>
    <row r="14" spans="1:17" ht="24" customHeight="1">
      <c r="A14" s="267">
        <v>5</v>
      </c>
      <c r="B14" s="269" t="s">
        <v>407</v>
      </c>
      <c r="C14" s="418">
        <v>4864850</v>
      </c>
      <c r="D14" s="271" t="s">
        <v>12</v>
      </c>
      <c r="E14" s="270" t="s">
        <v>347</v>
      </c>
      <c r="F14" s="271">
        <v>1000</v>
      </c>
      <c r="G14" s="461">
        <v>6334</v>
      </c>
      <c r="H14" s="462">
        <v>5873</v>
      </c>
      <c r="I14" s="463">
        <f t="shared" si="0"/>
        <v>461</v>
      </c>
      <c r="J14" s="463">
        <f t="shared" si="3"/>
        <v>461000</v>
      </c>
      <c r="K14" s="484">
        <f t="shared" si="1"/>
        <v>0.461</v>
      </c>
      <c r="L14" s="461">
        <v>11446</v>
      </c>
      <c r="M14" s="462">
        <v>11445</v>
      </c>
      <c r="N14" s="463">
        <f t="shared" si="2"/>
        <v>1</v>
      </c>
      <c r="O14" s="463">
        <f t="shared" si="4"/>
        <v>1000</v>
      </c>
      <c r="P14" s="485">
        <f t="shared" si="5"/>
        <v>0.001</v>
      </c>
      <c r="Q14" s="469"/>
    </row>
    <row r="15" spans="1:17" ht="24" customHeight="1">
      <c r="A15" s="267">
        <v>6</v>
      </c>
      <c r="B15" s="269" t="s">
        <v>406</v>
      </c>
      <c r="C15" s="418">
        <v>4864900</v>
      </c>
      <c r="D15" s="271" t="s">
        <v>12</v>
      </c>
      <c r="E15" s="270" t="s">
        <v>347</v>
      </c>
      <c r="F15" s="271">
        <v>500</v>
      </c>
      <c r="G15" s="461">
        <v>12313</v>
      </c>
      <c r="H15" s="462">
        <v>12564</v>
      </c>
      <c r="I15" s="463">
        <f t="shared" si="0"/>
        <v>-251</v>
      </c>
      <c r="J15" s="463">
        <f>$F15*I15</f>
        <v>-125500</v>
      </c>
      <c r="K15" s="768">
        <f t="shared" si="1"/>
        <v>-0.1255</v>
      </c>
      <c r="L15" s="461">
        <v>61559</v>
      </c>
      <c r="M15" s="462">
        <v>61601</v>
      </c>
      <c r="N15" s="463">
        <f t="shared" si="2"/>
        <v>-42</v>
      </c>
      <c r="O15" s="463">
        <f>$F15*N15</f>
        <v>-21000</v>
      </c>
      <c r="P15" s="485">
        <f>O15/1000000</f>
        <v>-0.021</v>
      </c>
      <c r="Q15" s="469"/>
    </row>
    <row r="16" spans="1:17" ht="24" customHeight="1">
      <c r="A16" s="699" t="s">
        <v>220</v>
      </c>
      <c r="B16" s="269"/>
      <c r="C16" s="418"/>
      <c r="D16" s="271"/>
      <c r="E16" s="269"/>
      <c r="F16" s="271"/>
      <c r="G16" s="700"/>
      <c r="H16" s="463"/>
      <c r="I16" s="463"/>
      <c r="J16" s="463"/>
      <c r="K16" s="484"/>
      <c r="L16" s="700"/>
      <c r="M16" s="463"/>
      <c r="N16" s="463"/>
      <c r="O16" s="463"/>
      <c r="P16" s="485"/>
      <c r="Q16" s="469"/>
    </row>
    <row r="17" spans="1:17" ht="24" customHeight="1">
      <c r="A17" s="267">
        <v>7</v>
      </c>
      <c r="B17" s="269" t="s">
        <v>237</v>
      </c>
      <c r="C17" s="418">
        <v>4864804</v>
      </c>
      <c r="D17" s="271" t="s">
        <v>12</v>
      </c>
      <c r="E17" s="270" t="s">
        <v>347</v>
      </c>
      <c r="F17" s="271">
        <v>100</v>
      </c>
      <c r="G17" s="461">
        <v>995207</v>
      </c>
      <c r="H17" s="462">
        <v>995207</v>
      </c>
      <c r="I17" s="463">
        <f>G17-H17</f>
        <v>0</v>
      </c>
      <c r="J17" s="463">
        <f t="shared" si="3"/>
        <v>0</v>
      </c>
      <c r="K17" s="484">
        <f>J17/1000000</f>
        <v>0</v>
      </c>
      <c r="L17" s="461">
        <v>999945</v>
      </c>
      <c r="M17" s="462">
        <v>999945</v>
      </c>
      <c r="N17" s="463">
        <f>L17-M17</f>
        <v>0</v>
      </c>
      <c r="O17" s="463">
        <f t="shared" si="4"/>
        <v>0</v>
      </c>
      <c r="P17" s="485">
        <f t="shared" si="5"/>
        <v>0</v>
      </c>
      <c r="Q17" s="469"/>
    </row>
    <row r="18" spans="1:17" ht="24" customHeight="1">
      <c r="A18" s="267">
        <v>8</v>
      </c>
      <c r="B18" s="269" t="s">
        <v>236</v>
      </c>
      <c r="C18" s="418">
        <v>4865163</v>
      </c>
      <c r="D18" s="271" t="s">
        <v>12</v>
      </c>
      <c r="E18" s="270" t="s">
        <v>347</v>
      </c>
      <c r="F18" s="271">
        <v>100</v>
      </c>
      <c r="G18" s="461">
        <v>996363</v>
      </c>
      <c r="H18" s="462">
        <v>996367</v>
      </c>
      <c r="I18" s="463">
        <f>G18-H18</f>
        <v>-4</v>
      </c>
      <c r="J18" s="463">
        <f t="shared" si="3"/>
        <v>-400</v>
      </c>
      <c r="K18" s="484">
        <f>J18/1000000</f>
        <v>-0.0004</v>
      </c>
      <c r="L18" s="461">
        <v>838</v>
      </c>
      <c r="M18" s="462">
        <v>838</v>
      </c>
      <c r="N18" s="463">
        <f>L18-M18</f>
        <v>0</v>
      </c>
      <c r="O18" s="463">
        <f t="shared" si="4"/>
        <v>0</v>
      </c>
      <c r="P18" s="485">
        <f t="shared" si="5"/>
        <v>0</v>
      </c>
      <c r="Q18" s="469"/>
    </row>
    <row r="19" spans="1:17" ht="24" customHeight="1">
      <c r="A19" s="268"/>
      <c r="B19" s="269"/>
      <c r="C19" s="418"/>
      <c r="D19" s="271"/>
      <c r="E19" s="88"/>
      <c r="F19" s="271"/>
      <c r="G19" s="402"/>
      <c r="H19" s="401"/>
      <c r="I19" s="401"/>
      <c r="J19" s="401"/>
      <c r="K19" s="696"/>
      <c r="L19" s="402"/>
      <c r="M19" s="401"/>
      <c r="N19" s="401"/>
      <c r="O19" s="401"/>
      <c r="P19" s="697"/>
      <c r="Q19" s="469"/>
    </row>
    <row r="20" spans="1:17" ht="24" customHeight="1">
      <c r="A20" s="268"/>
      <c r="B20" s="701" t="s">
        <v>231</v>
      </c>
      <c r="C20" s="702"/>
      <c r="D20" s="271"/>
      <c r="E20" s="269"/>
      <c r="F20" s="285"/>
      <c r="G20" s="402"/>
      <c r="H20" s="401"/>
      <c r="I20" s="401"/>
      <c r="J20" s="401"/>
      <c r="K20" s="703">
        <f>SUM(K10:K18)</f>
        <v>0.5323667060000001</v>
      </c>
      <c r="L20" s="704"/>
      <c r="M20" s="705"/>
      <c r="N20" s="705"/>
      <c r="O20" s="705"/>
      <c r="P20" s="706">
        <f>SUM(P10:P18)</f>
        <v>0.23580005199999995</v>
      </c>
      <c r="Q20" s="469"/>
    </row>
    <row r="21" spans="1:17" ht="24" customHeight="1">
      <c r="A21" s="268"/>
      <c r="B21" s="156"/>
      <c r="C21" s="702"/>
      <c r="D21" s="271"/>
      <c r="E21" s="269"/>
      <c r="F21" s="285"/>
      <c r="G21" s="402"/>
      <c r="H21" s="401"/>
      <c r="I21" s="401"/>
      <c r="J21" s="401"/>
      <c r="K21" s="707"/>
      <c r="L21" s="402"/>
      <c r="M21" s="401"/>
      <c r="N21" s="401"/>
      <c r="O21" s="401"/>
      <c r="P21" s="708"/>
      <c r="Q21" s="469"/>
    </row>
    <row r="22" spans="1:17" ht="24" customHeight="1">
      <c r="A22" s="699" t="s">
        <v>221</v>
      </c>
      <c r="B22" s="88"/>
      <c r="C22" s="709"/>
      <c r="D22" s="285"/>
      <c r="E22" s="88"/>
      <c r="F22" s="285"/>
      <c r="G22" s="402"/>
      <c r="H22" s="401"/>
      <c r="I22" s="401"/>
      <c r="J22" s="401"/>
      <c r="K22" s="696"/>
      <c r="L22" s="402"/>
      <c r="M22" s="401"/>
      <c r="N22" s="401"/>
      <c r="O22" s="401"/>
      <c r="P22" s="697"/>
      <c r="Q22" s="469"/>
    </row>
    <row r="23" spans="1:17" ht="24" customHeight="1">
      <c r="A23" s="268"/>
      <c r="B23" s="88"/>
      <c r="C23" s="709"/>
      <c r="D23" s="285"/>
      <c r="E23" s="88"/>
      <c r="F23" s="285"/>
      <c r="G23" s="402"/>
      <c r="H23" s="401"/>
      <c r="I23" s="401"/>
      <c r="J23" s="401"/>
      <c r="K23" s="696"/>
      <c r="L23" s="402"/>
      <c r="M23" s="401"/>
      <c r="N23" s="401"/>
      <c r="O23" s="401"/>
      <c r="P23" s="697"/>
      <c r="Q23" s="469"/>
    </row>
    <row r="24" spans="1:17" ht="24" customHeight="1">
      <c r="A24" s="267">
        <v>9</v>
      </c>
      <c r="B24" s="88" t="s">
        <v>222</v>
      </c>
      <c r="C24" s="418">
        <v>4865065</v>
      </c>
      <c r="D24" s="285" t="s">
        <v>12</v>
      </c>
      <c r="E24" s="270" t="s">
        <v>347</v>
      </c>
      <c r="F24" s="271">
        <v>100</v>
      </c>
      <c r="G24" s="461">
        <v>3438</v>
      </c>
      <c r="H24" s="462">
        <v>3438</v>
      </c>
      <c r="I24" s="463">
        <f aca="true" t="shared" si="6" ref="I24:I30">G24-H24</f>
        <v>0</v>
      </c>
      <c r="J24" s="463">
        <f t="shared" si="3"/>
        <v>0</v>
      </c>
      <c r="K24" s="484">
        <f aca="true" t="shared" si="7" ref="K24:K30">J24/1000000</f>
        <v>0</v>
      </c>
      <c r="L24" s="461">
        <v>34490</v>
      </c>
      <c r="M24" s="462">
        <v>34490</v>
      </c>
      <c r="N24" s="463">
        <f aca="true" t="shared" si="8" ref="N24:N30">L24-M24</f>
        <v>0</v>
      </c>
      <c r="O24" s="463">
        <f t="shared" si="4"/>
        <v>0</v>
      </c>
      <c r="P24" s="485">
        <f t="shared" si="5"/>
        <v>0</v>
      </c>
      <c r="Q24" s="469"/>
    </row>
    <row r="25" spans="1:17" ht="24" customHeight="1">
      <c r="A25" s="267">
        <v>10</v>
      </c>
      <c r="B25" s="88" t="s">
        <v>223</v>
      </c>
      <c r="C25" s="418">
        <v>4865066</v>
      </c>
      <c r="D25" s="285" t="s">
        <v>12</v>
      </c>
      <c r="E25" s="270" t="s">
        <v>347</v>
      </c>
      <c r="F25" s="271">
        <v>100</v>
      </c>
      <c r="G25" s="461">
        <v>56135</v>
      </c>
      <c r="H25" s="462">
        <v>56159</v>
      </c>
      <c r="I25" s="463">
        <f t="shared" si="6"/>
        <v>-24</v>
      </c>
      <c r="J25" s="463">
        <f t="shared" si="3"/>
        <v>-2400</v>
      </c>
      <c r="K25" s="768">
        <f t="shared" si="7"/>
        <v>-0.0024</v>
      </c>
      <c r="L25" s="461">
        <v>87852</v>
      </c>
      <c r="M25" s="462">
        <v>87687</v>
      </c>
      <c r="N25" s="463">
        <f t="shared" si="8"/>
        <v>165</v>
      </c>
      <c r="O25" s="463">
        <f t="shared" si="4"/>
        <v>16500</v>
      </c>
      <c r="P25" s="485">
        <f t="shared" si="5"/>
        <v>0.0165</v>
      </c>
      <c r="Q25" s="469"/>
    </row>
    <row r="26" spans="1:17" ht="24" customHeight="1">
      <c r="A26" s="267">
        <v>11</v>
      </c>
      <c r="B26" s="88" t="s">
        <v>224</v>
      </c>
      <c r="C26" s="418">
        <v>4865067</v>
      </c>
      <c r="D26" s="285" t="s">
        <v>12</v>
      </c>
      <c r="E26" s="270" t="s">
        <v>347</v>
      </c>
      <c r="F26" s="271">
        <v>100</v>
      </c>
      <c r="G26" s="461">
        <v>77807</v>
      </c>
      <c r="H26" s="462">
        <v>77529</v>
      </c>
      <c r="I26" s="463">
        <f t="shared" si="6"/>
        <v>278</v>
      </c>
      <c r="J26" s="463">
        <f t="shared" si="3"/>
        <v>27800</v>
      </c>
      <c r="K26" s="484">
        <f t="shared" si="7"/>
        <v>0.0278</v>
      </c>
      <c r="L26" s="461">
        <v>14916</v>
      </c>
      <c r="M26" s="462">
        <v>14916</v>
      </c>
      <c r="N26" s="463">
        <f t="shared" si="8"/>
        <v>0</v>
      </c>
      <c r="O26" s="463">
        <f t="shared" si="4"/>
        <v>0</v>
      </c>
      <c r="P26" s="485">
        <f t="shared" si="5"/>
        <v>0</v>
      </c>
      <c r="Q26" s="469"/>
    </row>
    <row r="27" spans="1:17" ht="24" customHeight="1">
      <c r="A27" s="267">
        <v>12</v>
      </c>
      <c r="B27" s="88" t="s">
        <v>225</v>
      </c>
      <c r="C27" s="418">
        <v>4865078</v>
      </c>
      <c r="D27" s="285" t="s">
        <v>12</v>
      </c>
      <c r="E27" s="270" t="s">
        <v>347</v>
      </c>
      <c r="F27" s="271">
        <v>100</v>
      </c>
      <c r="G27" s="461">
        <v>60871</v>
      </c>
      <c r="H27" s="462">
        <v>58002</v>
      </c>
      <c r="I27" s="463">
        <f t="shared" si="6"/>
        <v>2869</v>
      </c>
      <c r="J27" s="463">
        <f t="shared" si="3"/>
        <v>286900</v>
      </c>
      <c r="K27" s="484">
        <f t="shared" si="7"/>
        <v>0.2869</v>
      </c>
      <c r="L27" s="461">
        <v>99158</v>
      </c>
      <c r="M27" s="462">
        <v>98941</v>
      </c>
      <c r="N27" s="463">
        <f t="shared" si="8"/>
        <v>217</v>
      </c>
      <c r="O27" s="463">
        <f t="shared" si="4"/>
        <v>21700</v>
      </c>
      <c r="P27" s="485">
        <f t="shared" si="5"/>
        <v>0.0217</v>
      </c>
      <c r="Q27" s="469"/>
    </row>
    <row r="28" spans="1:17" ht="24" customHeight="1">
      <c r="A28" s="267">
        <v>13</v>
      </c>
      <c r="B28" s="88" t="s">
        <v>225</v>
      </c>
      <c r="C28" s="539">
        <v>4865079</v>
      </c>
      <c r="D28" s="766" t="s">
        <v>12</v>
      </c>
      <c r="E28" s="270" t="s">
        <v>347</v>
      </c>
      <c r="F28" s="767">
        <v>100</v>
      </c>
      <c r="G28" s="461">
        <v>999989</v>
      </c>
      <c r="H28" s="462">
        <v>999989</v>
      </c>
      <c r="I28" s="463">
        <f t="shared" si="6"/>
        <v>0</v>
      </c>
      <c r="J28" s="463">
        <f t="shared" si="3"/>
        <v>0</v>
      </c>
      <c r="K28" s="484">
        <f t="shared" si="7"/>
        <v>0</v>
      </c>
      <c r="L28" s="461">
        <v>20273</v>
      </c>
      <c r="M28" s="462">
        <v>20273</v>
      </c>
      <c r="N28" s="463">
        <f t="shared" si="8"/>
        <v>0</v>
      </c>
      <c r="O28" s="463">
        <f t="shared" si="4"/>
        <v>0</v>
      </c>
      <c r="P28" s="485">
        <f t="shared" si="5"/>
        <v>0</v>
      </c>
      <c r="Q28" s="469"/>
    </row>
    <row r="29" spans="1:17" ht="24" customHeight="1">
      <c r="A29" s="267">
        <v>14</v>
      </c>
      <c r="B29" s="88" t="s">
        <v>226</v>
      </c>
      <c r="C29" s="418">
        <v>4902552</v>
      </c>
      <c r="D29" s="285" t="s">
        <v>12</v>
      </c>
      <c r="E29" s="270" t="s">
        <v>347</v>
      </c>
      <c r="F29" s="758">
        <v>75</v>
      </c>
      <c r="G29" s="461">
        <v>629</v>
      </c>
      <c r="H29" s="462">
        <v>629</v>
      </c>
      <c r="I29" s="463">
        <f>G29-H29</f>
        <v>0</v>
      </c>
      <c r="J29" s="463">
        <f>$F29*I29</f>
        <v>0</v>
      </c>
      <c r="K29" s="484">
        <f t="shared" si="7"/>
        <v>0</v>
      </c>
      <c r="L29" s="461">
        <v>1005</v>
      </c>
      <c r="M29" s="462">
        <v>1005</v>
      </c>
      <c r="N29" s="463">
        <f>L29-M29</f>
        <v>0</v>
      </c>
      <c r="O29" s="463">
        <f>$F29*N29</f>
        <v>0</v>
      </c>
      <c r="P29" s="485">
        <f>O29/1000000</f>
        <v>0</v>
      </c>
      <c r="Q29" s="469"/>
    </row>
    <row r="30" spans="1:17" ht="24" customHeight="1">
      <c r="A30" s="267">
        <v>15</v>
      </c>
      <c r="B30" s="88" t="s">
        <v>226</v>
      </c>
      <c r="C30" s="418">
        <v>4865075</v>
      </c>
      <c r="D30" s="285" t="s">
        <v>12</v>
      </c>
      <c r="E30" s="270" t="s">
        <v>347</v>
      </c>
      <c r="F30" s="271">
        <v>100</v>
      </c>
      <c r="G30" s="461">
        <v>10223</v>
      </c>
      <c r="H30" s="462">
        <v>10083</v>
      </c>
      <c r="I30" s="463">
        <f t="shared" si="6"/>
        <v>140</v>
      </c>
      <c r="J30" s="463">
        <f t="shared" si="3"/>
        <v>14000</v>
      </c>
      <c r="K30" s="484">
        <f t="shared" si="7"/>
        <v>0.014</v>
      </c>
      <c r="L30" s="461">
        <v>3212</v>
      </c>
      <c r="M30" s="462">
        <v>3212</v>
      </c>
      <c r="N30" s="463">
        <f t="shared" si="8"/>
        <v>0</v>
      </c>
      <c r="O30" s="463">
        <f t="shared" si="4"/>
        <v>0</v>
      </c>
      <c r="P30" s="485">
        <f t="shared" si="5"/>
        <v>0</v>
      </c>
      <c r="Q30" s="480"/>
    </row>
    <row r="31" spans="1:17" ht="24" customHeight="1">
      <c r="A31" s="699" t="s">
        <v>227</v>
      </c>
      <c r="B31" s="156"/>
      <c r="C31" s="710"/>
      <c r="D31" s="156"/>
      <c r="E31" s="88"/>
      <c r="F31" s="271"/>
      <c r="G31" s="700"/>
      <c r="H31" s="463"/>
      <c r="I31" s="463"/>
      <c r="J31" s="463"/>
      <c r="K31" s="711">
        <f>SUM(K24:K29)</f>
        <v>0.31229999999999997</v>
      </c>
      <c r="L31" s="700"/>
      <c r="M31" s="463"/>
      <c r="N31" s="463"/>
      <c r="O31" s="463"/>
      <c r="P31" s="712">
        <f>SUM(P24:P29)</f>
        <v>0.0382</v>
      </c>
      <c r="Q31" s="469"/>
    </row>
    <row r="32" spans="1:17" ht="24" customHeight="1">
      <c r="A32" s="420" t="s">
        <v>233</v>
      </c>
      <c r="B32" s="156"/>
      <c r="C32" s="710"/>
      <c r="D32" s="156"/>
      <c r="E32" s="88"/>
      <c r="F32" s="271"/>
      <c r="G32" s="700"/>
      <c r="H32" s="463"/>
      <c r="I32" s="463"/>
      <c r="J32" s="463"/>
      <c r="K32" s="711"/>
      <c r="L32" s="700"/>
      <c r="M32" s="463"/>
      <c r="N32" s="463"/>
      <c r="O32" s="463"/>
      <c r="P32" s="712"/>
      <c r="Q32" s="469"/>
    </row>
    <row r="33" spans="1:17" ht="24" customHeight="1">
      <c r="A33" s="695" t="s">
        <v>228</v>
      </c>
      <c r="B33" s="88"/>
      <c r="C33" s="567"/>
      <c r="D33" s="88"/>
      <c r="E33" s="88"/>
      <c r="F33" s="285"/>
      <c r="G33" s="700"/>
      <c r="H33" s="463"/>
      <c r="I33" s="463"/>
      <c r="J33" s="463"/>
      <c r="K33" s="484"/>
      <c r="L33" s="700"/>
      <c r="M33" s="463"/>
      <c r="N33" s="463"/>
      <c r="O33" s="463"/>
      <c r="P33" s="485"/>
      <c r="Q33" s="469"/>
    </row>
    <row r="34" spans="1:17" ht="24" customHeight="1">
      <c r="A34" s="267">
        <v>16</v>
      </c>
      <c r="B34" s="713" t="s">
        <v>229</v>
      </c>
      <c r="C34" s="710">
        <v>4902545</v>
      </c>
      <c r="D34" s="271" t="s">
        <v>12</v>
      </c>
      <c r="E34" s="270" t="s">
        <v>347</v>
      </c>
      <c r="F34" s="271">
        <v>50</v>
      </c>
      <c r="G34" s="461">
        <v>0</v>
      </c>
      <c r="H34" s="462">
        <v>0</v>
      </c>
      <c r="I34" s="463">
        <f>G34-H34</f>
        <v>0</v>
      </c>
      <c r="J34" s="463">
        <f t="shared" si="3"/>
        <v>0</v>
      </c>
      <c r="K34" s="484">
        <f>J34/1000000</f>
        <v>0</v>
      </c>
      <c r="L34" s="461">
        <v>0</v>
      </c>
      <c r="M34" s="462">
        <v>0</v>
      </c>
      <c r="N34" s="463">
        <f>L34-M34</f>
        <v>0</v>
      </c>
      <c r="O34" s="463">
        <f t="shared" si="4"/>
        <v>0</v>
      </c>
      <c r="P34" s="485">
        <f t="shared" si="5"/>
        <v>0</v>
      </c>
      <c r="Q34" s="469"/>
    </row>
    <row r="35" spans="1:17" ht="24" customHeight="1">
      <c r="A35" s="699" t="s">
        <v>230</v>
      </c>
      <c r="B35" s="156"/>
      <c r="C35" s="714"/>
      <c r="D35" s="713"/>
      <c r="E35" s="88"/>
      <c r="F35" s="271"/>
      <c r="G35" s="106"/>
      <c r="H35" s="401"/>
      <c r="I35" s="401"/>
      <c r="J35" s="401"/>
      <c r="K35" s="703">
        <f>SUM(K34)</f>
        <v>0</v>
      </c>
      <c r="L35" s="402"/>
      <c r="M35" s="401"/>
      <c r="N35" s="401"/>
      <c r="O35" s="401"/>
      <c r="P35" s="706">
        <f>SUM(P34)</f>
        <v>0</v>
      </c>
      <c r="Q35" s="469"/>
    </row>
    <row r="36" spans="1:17" ht="19.5" customHeight="1" thickBot="1">
      <c r="A36" s="72"/>
      <c r="B36" s="73"/>
      <c r="C36" s="74"/>
      <c r="D36" s="75"/>
      <c r="E36" s="76"/>
      <c r="F36" s="76"/>
      <c r="G36" s="77"/>
      <c r="H36" s="547"/>
      <c r="I36" s="547"/>
      <c r="J36" s="547"/>
      <c r="K36" s="715"/>
      <c r="L36" s="716"/>
      <c r="M36" s="547"/>
      <c r="N36" s="547"/>
      <c r="O36" s="547"/>
      <c r="P36" s="717"/>
      <c r="Q36" s="608"/>
    </row>
    <row r="37" spans="1:16" ht="13.5" thickTop="1">
      <c r="A37" s="71"/>
      <c r="B37" s="79"/>
      <c r="C37" s="63"/>
      <c r="D37" s="65"/>
      <c r="E37" s="64"/>
      <c r="F37" s="64"/>
      <c r="G37" s="80"/>
      <c r="H37" s="671"/>
      <c r="I37" s="401"/>
      <c r="J37" s="401"/>
      <c r="K37" s="696"/>
      <c r="L37" s="671"/>
      <c r="M37" s="671"/>
      <c r="N37" s="401"/>
      <c r="O37" s="401"/>
      <c r="P37" s="718"/>
    </row>
    <row r="38" spans="1:16" ht="12.75">
      <c r="A38" s="71"/>
      <c r="B38" s="79"/>
      <c r="C38" s="63"/>
      <c r="D38" s="65"/>
      <c r="E38" s="64"/>
      <c r="F38" s="64"/>
      <c r="G38" s="80"/>
      <c r="H38" s="671"/>
      <c r="I38" s="401"/>
      <c r="J38" s="401"/>
      <c r="K38" s="696"/>
      <c r="L38" s="671"/>
      <c r="M38" s="671"/>
      <c r="N38" s="401"/>
      <c r="O38" s="401"/>
      <c r="P38" s="718"/>
    </row>
    <row r="39" spans="1:16" ht="12.75">
      <c r="A39" s="671"/>
      <c r="B39" s="535"/>
      <c r="C39" s="535"/>
      <c r="D39" s="535"/>
      <c r="E39" s="535"/>
      <c r="F39" s="535"/>
      <c r="G39" s="535"/>
      <c r="H39" s="535"/>
      <c r="I39" s="535"/>
      <c r="J39" s="535"/>
      <c r="K39" s="719"/>
      <c r="L39" s="535"/>
      <c r="M39" s="535"/>
      <c r="N39" s="535"/>
      <c r="O39" s="535"/>
      <c r="P39" s="720"/>
    </row>
    <row r="40" spans="1:16" ht="20.25">
      <c r="A40" s="172"/>
      <c r="B40" s="701" t="s">
        <v>227</v>
      </c>
      <c r="C40" s="721"/>
      <c r="D40" s="721"/>
      <c r="E40" s="721"/>
      <c r="F40" s="721"/>
      <c r="G40" s="721"/>
      <c r="H40" s="721"/>
      <c r="I40" s="721"/>
      <c r="J40" s="721"/>
      <c r="K40" s="703">
        <f>K31-K35</f>
        <v>0.31229999999999997</v>
      </c>
      <c r="L40" s="722"/>
      <c r="M40" s="722"/>
      <c r="N40" s="722"/>
      <c r="O40" s="722"/>
      <c r="P40" s="723">
        <f>P31-P35</f>
        <v>0.0382</v>
      </c>
    </row>
    <row r="41" spans="1:16" ht="20.25">
      <c r="A41" s="96"/>
      <c r="B41" s="701" t="s">
        <v>231</v>
      </c>
      <c r="C41" s="709"/>
      <c r="D41" s="709"/>
      <c r="E41" s="709"/>
      <c r="F41" s="709"/>
      <c r="G41" s="709"/>
      <c r="H41" s="709"/>
      <c r="I41" s="709"/>
      <c r="J41" s="709"/>
      <c r="K41" s="703">
        <f>K20</f>
        <v>0.5323667060000001</v>
      </c>
      <c r="L41" s="722"/>
      <c r="M41" s="722"/>
      <c r="N41" s="722"/>
      <c r="O41" s="722"/>
      <c r="P41" s="723">
        <f>P20</f>
        <v>0.23580005199999995</v>
      </c>
    </row>
    <row r="42" spans="1:16" ht="18">
      <c r="A42" s="96"/>
      <c r="B42" s="88"/>
      <c r="C42" s="92"/>
      <c r="D42" s="92"/>
      <c r="E42" s="92"/>
      <c r="F42" s="92"/>
      <c r="G42" s="92"/>
      <c r="H42" s="92"/>
      <c r="I42" s="92"/>
      <c r="J42" s="92"/>
      <c r="K42" s="724"/>
      <c r="L42" s="725"/>
      <c r="M42" s="725"/>
      <c r="N42" s="725"/>
      <c r="O42" s="725"/>
      <c r="P42" s="726"/>
    </row>
    <row r="43" spans="1:16" ht="3" customHeight="1">
      <c r="A43" s="96"/>
      <c r="B43" s="88"/>
      <c r="C43" s="92"/>
      <c r="D43" s="92"/>
      <c r="E43" s="92"/>
      <c r="F43" s="92"/>
      <c r="G43" s="92"/>
      <c r="H43" s="92"/>
      <c r="I43" s="92"/>
      <c r="J43" s="92"/>
      <c r="K43" s="724"/>
      <c r="L43" s="725"/>
      <c r="M43" s="725"/>
      <c r="N43" s="725"/>
      <c r="O43" s="725"/>
      <c r="P43" s="726"/>
    </row>
    <row r="44" spans="1:16" ht="23.25">
      <c r="A44" s="96"/>
      <c r="B44" s="398" t="s">
        <v>234</v>
      </c>
      <c r="C44" s="727"/>
      <c r="D44" s="3"/>
      <c r="E44" s="3"/>
      <c r="F44" s="3"/>
      <c r="G44" s="3"/>
      <c r="H44" s="3"/>
      <c r="I44" s="3"/>
      <c r="J44" s="3"/>
      <c r="K44" s="728">
        <f>SUM(K40:K43)</f>
        <v>0.8446667060000002</v>
      </c>
      <c r="L44" s="729"/>
      <c r="M44" s="729"/>
      <c r="N44" s="729"/>
      <c r="O44" s="729"/>
      <c r="P44" s="730">
        <f>SUM(P40:P43)</f>
        <v>0.27400005199999994</v>
      </c>
    </row>
    <row r="45" ht="12.75">
      <c r="K45" s="731"/>
    </row>
    <row r="46" ht="13.5" thickBot="1">
      <c r="K46" s="731"/>
    </row>
    <row r="47" spans="1:17" ht="12.75">
      <c r="A47" s="614"/>
      <c r="B47" s="615"/>
      <c r="C47" s="615"/>
      <c r="D47" s="615"/>
      <c r="E47" s="615"/>
      <c r="F47" s="615"/>
      <c r="G47" s="615"/>
      <c r="H47" s="609"/>
      <c r="I47" s="609"/>
      <c r="J47" s="609"/>
      <c r="K47" s="609"/>
      <c r="L47" s="609"/>
      <c r="M47" s="609"/>
      <c r="N47" s="609"/>
      <c r="O47" s="609"/>
      <c r="P47" s="609"/>
      <c r="Q47" s="610"/>
    </row>
    <row r="48" spans="1:17" ht="23.25">
      <c r="A48" s="616" t="s">
        <v>328</v>
      </c>
      <c r="B48" s="617"/>
      <c r="C48" s="617"/>
      <c r="D48" s="617"/>
      <c r="E48" s="617"/>
      <c r="F48" s="617"/>
      <c r="G48" s="617"/>
      <c r="H48" s="515"/>
      <c r="I48" s="515"/>
      <c r="J48" s="515"/>
      <c r="K48" s="515"/>
      <c r="L48" s="515"/>
      <c r="M48" s="515"/>
      <c r="N48" s="515"/>
      <c r="O48" s="515"/>
      <c r="P48" s="515"/>
      <c r="Q48" s="611"/>
    </row>
    <row r="49" spans="1:17" ht="12.75">
      <c r="A49" s="618"/>
      <c r="B49" s="617"/>
      <c r="C49" s="617"/>
      <c r="D49" s="617"/>
      <c r="E49" s="617"/>
      <c r="F49" s="617"/>
      <c r="G49" s="617"/>
      <c r="H49" s="515"/>
      <c r="I49" s="515"/>
      <c r="J49" s="515"/>
      <c r="K49" s="515"/>
      <c r="L49" s="515"/>
      <c r="M49" s="515"/>
      <c r="N49" s="515"/>
      <c r="O49" s="515"/>
      <c r="P49" s="515"/>
      <c r="Q49" s="611"/>
    </row>
    <row r="50" spans="1:17" ht="18">
      <c r="A50" s="619"/>
      <c r="B50" s="620"/>
      <c r="C50" s="620"/>
      <c r="D50" s="620"/>
      <c r="E50" s="620"/>
      <c r="F50" s="620"/>
      <c r="G50" s="620"/>
      <c r="H50" s="515"/>
      <c r="I50" s="515"/>
      <c r="J50" s="607"/>
      <c r="K50" s="732" t="s">
        <v>340</v>
      </c>
      <c r="L50" s="515"/>
      <c r="M50" s="515"/>
      <c r="N50" s="515"/>
      <c r="O50" s="515"/>
      <c r="P50" s="733" t="s">
        <v>341</v>
      </c>
      <c r="Q50" s="611"/>
    </row>
    <row r="51" spans="1:17" ht="12.75">
      <c r="A51" s="622"/>
      <c r="B51" s="96"/>
      <c r="C51" s="96"/>
      <c r="D51" s="96"/>
      <c r="E51" s="96"/>
      <c r="F51" s="96"/>
      <c r="G51" s="96"/>
      <c r="H51" s="515"/>
      <c r="I51" s="515"/>
      <c r="J51" s="515"/>
      <c r="K51" s="515"/>
      <c r="L51" s="515"/>
      <c r="M51" s="515"/>
      <c r="N51" s="515"/>
      <c r="O51" s="515"/>
      <c r="P51" s="515"/>
      <c r="Q51" s="611"/>
    </row>
    <row r="52" spans="1:17" ht="12.75">
      <c r="A52" s="622"/>
      <c r="B52" s="96"/>
      <c r="C52" s="96"/>
      <c r="D52" s="96"/>
      <c r="E52" s="96"/>
      <c r="F52" s="96"/>
      <c r="G52" s="96"/>
      <c r="H52" s="515"/>
      <c r="I52" s="515"/>
      <c r="J52" s="515"/>
      <c r="K52" s="515"/>
      <c r="L52" s="515"/>
      <c r="M52" s="515"/>
      <c r="N52" s="515"/>
      <c r="O52" s="515"/>
      <c r="P52" s="515"/>
      <c r="Q52" s="611"/>
    </row>
    <row r="53" spans="1:17" ht="23.25">
      <c r="A53" s="616" t="s">
        <v>331</v>
      </c>
      <c r="B53" s="624"/>
      <c r="C53" s="624"/>
      <c r="D53" s="625"/>
      <c r="E53" s="625"/>
      <c r="F53" s="626"/>
      <c r="G53" s="625"/>
      <c r="H53" s="515"/>
      <c r="I53" s="515"/>
      <c r="J53" s="515"/>
      <c r="K53" s="734">
        <f>K44</f>
        <v>0.8446667060000002</v>
      </c>
      <c r="L53" s="620" t="s">
        <v>329</v>
      </c>
      <c r="M53" s="515"/>
      <c r="N53" s="515"/>
      <c r="O53" s="515"/>
      <c r="P53" s="734">
        <f>P44</f>
        <v>0.27400005199999994</v>
      </c>
      <c r="Q53" s="735" t="s">
        <v>329</v>
      </c>
    </row>
    <row r="54" spans="1:17" ht="23.25">
      <c r="A54" s="736"/>
      <c r="B54" s="630"/>
      <c r="C54" s="630"/>
      <c r="D54" s="617"/>
      <c r="E54" s="617"/>
      <c r="F54" s="631"/>
      <c r="G54" s="617"/>
      <c r="H54" s="515"/>
      <c r="I54" s="515"/>
      <c r="J54" s="515"/>
      <c r="K54" s="729"/>
      <c r="L54" s="683"/>
      <c r="M54" s="515"/>
      <c r="N54" s="515"/>
      <c r="O54" s="515"/>
      <c r="P54" s="729"/>
      <c r="Q54" s="737"/>
    </row>
    <row r="55" spans="1:17" ht="23.25">
      <c r="A55" s="738" t="s">
        <v>330</v>
      </c>
      <c r="B55" s="45"/>
      <c r="C55" s="45"/>
      <c r="D55" s="617"/>
      <c r="E55" s="617"/>
      <c r="F55" s="634"/>
      <c r="G55" s="625"/>
      <c r="H55" s="515"/>
      <c r="I55" s="515"/>
      <c r="J55" s="515"/>
      <c r="K55" s="734">
        <f>'STEPPED UP GENCO'!K42</f>
        <v>0.075392684325</v>
      </c>
      <c r="L55" s="620" t="s">
        <v>329</v>
      </c>
      <c r="M55" s="515"/>
      <c r="N55" s="515"/>
      <c r="O55" s="515"/>
      <c r="P55" s="734">
        <f>'STEPPED UP GENCO'!P42</f>
        <v>-0.062114739525000004</v>
      </c>
      <c r="Q55" s="735" t="s">
        <v>329</v>
      </c>
    </row>
    <row r="56" spans="1:17" ht="6.75" customHeight="1">
      <c r="A56" s="635"/>
      <c r="B56" s="515"/>
      <c r="C56" s="515"/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611"/>
    </row>
    <row r="57" spans="1:17" ht="6.75" customHeight="1">
      <c r="A57" s="635"/>
      <c r="B57" s="515"/>
      <c r="C57" s="515"/>
      <c r="D57" s="515"/>
      <c r="E57" s="515"/>
      <c r="F57" s="515"/>
      <c r="G57" s="515"/>
      <c r="H57" s="515"/>
      <c r="I57" s="515"/>
      <c r="J57" s="515"/>
      <c r="K57" s="515"/>
      <c r="L57" s="515"/>
      <c r="M57" s="515"/>
      <c r="N57" s="515"/>
      <c r="O57" s="515"/>
      <c r="P57" s="515"/>
      <c r="Q57" s="611"/>
    </row>
    <row r="58" spans="1:17" ht="6.75" customHeight="1">
      <c r="A58" s="635"/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611"/>
    </row>
    <row r="59" spans="1:17" ht="26.25" customHeight="1">
      <c r="A59" s="635"/>
      <c r="B59" s="515"/>
      <c r="C59" s="515"/>
      <c r="D59" s="515"/>
      <c r="E59" s="515"/>
      <c r="F59" s="515"/>
      <c r="G59" s="515"/>
      <c r="H59" s="624"/>
      <c r="I59" s="624"/>
      <c r="J59" s="739" t="s">
        <v>332</v>
      </c>
      <c r="K59" s="734">
        <f>SUM(K53:K58)</f>
        <v>0.9200593903250002</v>
      </c>
      <c r="L59" s="740" t="s">
        <v>329</v>
      </c>
      <c r="M59" s="293"/>
      <c r="N59" s="293"/>
      <c r="O59" s="293"/>
      <c r="P59" s="734">
        <f>SUM(P53:P58)</f>
        <v>0.21188531247499992</v>
      </c>
      <c r="Q59" s="740" t="s">
        <v>329</v>
      </c>
    </row>
    <row r="60" spans="1:17" ht="3" customHeight="1" thickBot="1">
      <c r="A60" s="636"/>
      <c r="B60" s="612"/>
      <c r="C60" s="612"/>
      <c r="D60" s="612"/>
      <c r="E60" s="612"/>
      <c r="F60" s="612"/>
      <c r="G60" s="612"/>
      <c r="H60" s="612"/>
      <c r="I60" s="612"/>
      <c r="J60" s="612"/>
      <c r="K60" s="612"/>
      <c r="L60" s="612"/>
      <c r="M60" s="612"/>
      <c r="N60" s="612"/>
      <c r="O60" s="612"/>
      <c r="P60" s="612"/>
      <c r="Q60" s="613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view="pageBreakPreview" zoomScale="67" zoomScaleNormal="85" zoomScaleSheetLayoutView="67" zoomScalePageLayoutView="0" workbookViewId="0" topLeftCell="A1">
      <selection activeCell="Q12" sqref="Q12"/>
    </sheetView>
  </sheetViews>
  <sheetFormatPr defaultColWidth="9.140625" defaultRowHeight="12.75"/>
  <cols>
    <col min="1" max="1" width="5.140625" style="465" customWidth="1"/>
    <col min="2" max="2" width="36.8515625" style="465" customWidth="1"/>
    <col min="3" max="3" width="14.8515625" style="465" bestFit="1" customWidth="1"/>
    <col min="4" max="4" width="9.8515625" style="465" customWidth="1"/>
    <col min="5" max="5" width="16.8515625" style="465" customWidth="1"/>
    <col min="6" max="6" width="11.421875" style="465" customWidth="1"/>
    <col min="7" max="7" width="13.421875" style="465" customWidth="1"/>
    <col min="8" max="8" width="13.8515625" style="465" customWidth="1"/>
    <col min="9" max="9" width="11.00390625" style="465" customWidth="1"/>
    <col min="10" max="10" width="11.28125" style="465" customWidth="1"/>
    <col min="11" max="11" width="15.28125" style="465" customWidth="1"/>
    <col min="12" max="12" width="14.00390625" style="465" customWidth="1"/>
    <col min="13" max="13" width="13.00390625" style="465" customWidth="1"/>
    <col min="14" max="14" width="11.140625" style="465" customWidth="1"/>
    <col min="15" max="15" width="13.00390625" style="465" customWidth="1"/>
    <col min="16" max="16" width="14.7109375" style="465" customWidth="1"/>
    <col min="17" max="17" width="20.00390625" style="465" customWidth="1"/>
    <col min="18" max="16384" width="9.140625" style="465" customWidth="1"/>
  </cols>
  <sheetData>
    <row r="1" ht="26.25">
      <c r="A1" s="1" t="s">
        <v>238</v>
      </c>
    </row>
    <row r="2" spans="1:17" ht="16.5" customHeight="1">
      <c r="A2" s="303" t="s">
        <v>239</v>
      </c>
      <c r="P2" s="741" t="str">
        <f>NDPL!Q1</f>
        <v>NOVEMBER-2016</v>
      </c>
      <c r="Q2" s="742"/>
    </row>
    <row r="3" spans="1:8" ht="23.25">
      <c r="A3" s="187" t="s">
        <v>286</v>
      </c>
      <c r="H3" s="587"/>
    </row>
    <row r="4" spans="1:16" ht="24" thickBot="1">
      <c r="A4" s="3"/>
      <c r="G4" s="515"/>
      <c r="H4" s="515"/>
      <c r="I4" s="48" t="s">
        <v>398</v>
      </c>
      <c r="J4" s="515"/>
      <c r="K4" s="515"/>
      <c r="L4" s="515"/>
      <c r="M4" s="515"/>
      <c r="N4" s="48" t="s">
        <v>399</v>
      </c>
      <c r="O4" s="515"/>
      <c r="P4" s="515"/>
    </row>
    <row r="5" spans="1:17" ht="43.5" customHeight="1" thickBot="1" thickTop="1">
      <c r="A5" s="588" t="s">
        <v>8</v>
      </c>
      <c r="B5" s="557" t="s">
        <v>9</v>
      </c>
      <c r="C5" s="558" t="s">
        <v>1</v>
      </c>
      <c r="D5" s="558" t="s">
        <v>2</v>
      </c>
      <c r="E5" s="558" t="s">
        <v>3</v>
      </c>
      <c r="F5" s="558" t="s">
        <v>10</v>
      </c>
      <c r="G5" s="556" t="str">
        <f>NDPL!G5</f>
        <v>FINAL READING 01/12/2016</v>
      </c>
      <c r="H5" s="558" t="str">
        <f>NDPL!H5</f>
        <v>INTIAL READING 01/11/2016</v>
      </c>
      <c r="I5" s="558" t="s">
        <v>4</v>
      </c>
      <c r="J5" s="558" t="s">
        <v>5</v>
      </c>
      <c r="K5" s="589" t="s">
        <v>6</v>
      </c>
      <c r="L5" s="556" t="str">
        <f>NDPL!G5</f>
        <v>FINAL READING 01/12/2016</v>
      </c>
      <c r="M5" s="558" t="str">
        <f>NDPL!H5</f>
        <v>INTIAL READING 01/11/2016</v>
      </c>
      <c r="N5" s="558" t="s">
        <v>4</v>
      </c>
      <c r="O5" s="558" t="s">
        <v>5</v>
      </c>
      <c r="P5" s="589" t="s">
        <v>6</v>
      </c>
      <c r="Q5" s="589" t="s">
        <v>310</v>
      </c>
    </row>
    <row r="6" ht="14.25" thickBot="1" thickTop="1"/>
    <row r="7" spans="1:17" ht="19.5" customHeight="1" thickTop="1">
      <c r="A7" s="286"/>
      <c r="B7" s="287" t="s">
        <v>253</v>
      </c>
      <c r="C7" s="288"/>
      <c r="D7" s="288"/>
      <c r="E7" s="288"/>
      <c r="F7" s="289"/>
      <c r="G7" s="97"/>
      <c r="H7" s="91"/>
      <c r="I7" s="91"/>
      <c r="J7" s="91"/>
      <c r="K7" s="94"/>
      <c r="L7" s="99"/>
      <c r="M7" s="477"/>
      <c r="N7" s="477"/>
      <c r="O7" s="477"/>
      <c r="P7" s="650"/>
      <c r="Q7" s="596"/>
    </row>
    <row r="8" spans="1:17" ht="19.5" customHeight="1">
      <c r="A8" s="267"/>
      <c r="B8" s="290" t="s">
        <v>254</v>
      </c>
      <c r="C8" s="291"/>
      <c r="D8" s="291"/>
      <c r="E8" s="291"/>
      <c r="F8" s="292"/>
      <c r="G8" s="38"/>
      <c r="H8" s="44"/>
      <c r="I8" s="44"/>
      <c r="J8" s="44"/>
      <c r="K8" s="42"/>
      <c r="L8" s="100"/>
      <c r="M8" s="515"/>
      <c r="N8" s="515"/>
      <c r="O8" s="515"/>
      <c r="P8" s="743"/>
      <c r="Q8" s="469"/>
    </row>
    <row r="9" spans="1:17" ht="19.5" customHeight="1">
      <c r="A9" s="267">
        <v>1</v>
      </c>
      <c r="B9" s="293" t="s">
        <v>255</v>
      </c>
      <c r="C9" s="291">
        <v>4864817</v>
      </c>
      <c r="D9" s="277" t="s">
        <v>12</v>
      </c>
      <c r="E9" s="96" t="s">
        <v>347</v>
      </c>
      <c r="F9" s="292">
        <v>100</v>
      </c>
      <c r="G9" s="461">
        <v>433</v>
      </c>
      <c r="H9" s="291">
        <v>2553</v>
      </c>
      <c r="I9" s="464">
        <f>G9-H9</f>
        <v>-2120</v>
      </c>
      <c r="J9" s="464">
        <f>$F9*I9</f>
        <v>-212000</v>
      </c>
      <c r="K9" s="538">
        <f>J9/1000000</f>
        <v>-0.212</v>
      </c>
      <c r="L9" s="461">
        <v>2180</v>
      </c>
      <c r="M9" s="291">
        <v>2192</v>
      </c>
      <c r="N9" s="464">
        <f>L9-M9</f>
        <v>-12</v>
      </c>
      <c r="O9" s="464">
        <f>$F9*N9</f>
        <v>-1200</v>
      </c>
      <c r="P9" s="538">
        <f>O9/1000000</f>
        <v>-0.0012</v>
      </c>
      <c r="Q9" s="481"/>
    </row>
    <row r="10" spans="1:17" ht="19.5" customHeight="1">
      <c r="A10" s="267">
        <v>2</v>
      </c>
      <c r="B10" s="293" t="s">
        <v>256</v>
      </c>
      <c r="C10" s="291">
        <v>4864794</v>
      </c>
      <c r="D10" s="277" t="s">
        <v>12</v>
      </c>
      <c r="E10" s="96" t="s">
        <v>347</v>
      </c>
      <c r="F10" s="292">
        <v>100</v>
      </c>
      <c r="G10" s="461">
        <v>29345</v>
      </c>
      <c r="H10" s="462">
        <v>27880</v>
      </c>
      <c r="I10" s="464">
        <f>G10-H10</f>
        <v>1465</v>
      </c>
      <c r="J10" s="464">
        <f>$F10*I10</f>
        <v>146500</v>
      </c>
      <c r="K10" s="538">
        <f>J10/1000000</f>
        <v>0.1465</v>
      </c>
      <c r="L10" s="461">
        <v>2881</v>
      </c>
      <c r="M10" s="462">
        <v>2863</v>
      </c>
      <c r="N10" s="464">
        <f>L10-M10</f>
        <v>18</v>
      </c>
      <c r="O10" s="464">
        <f>$F10*N10</f>
        <v>1800</v>
      </c>
      <c r="P10" s="538">
        <f>O10/1000000</f>
        <v>0.0018</v>
      </c>
      <c r="Q10" s="469"/>
    </row>
    <row r="11" spans="1:17" ht="19.5" customHeight="1">
      <c r="A11" s="267">
        <v>3</v>
      </c>
      <c r="B11" s="293" t="s">
        <v>257</v>
      </c>
      <c r="C11" s="291">
        <v>4864896</v>
      </c>
      <c r="D11" s="277" t="s">
        <v>12</v>
      </c>
      <c r="E11" s="96" t="s">
        <v>347</v>
      </c>
      <c r="F11" s="292">
        <v>500</v>
      </c>
      <c r="G11" s="461">
        <v>3990</v>
      </c>
      <c r="H11" s="462">
        <v>4154</v>
      </c>
      <c r="I11" s="464">
        <f>G11-H11</f>
        <v>-164</v>
      </c>
      <c r="J11" s="464">
        <f>$F11*I11</f>
        <v>-82000</v>
      </c>
      <c r="K11" s="538">
        <f>J11/1000000</f>
        <v>-0.082</v>
      </c>
      <c r="L11" s="461">
        <v>1397</v>
      </c>
      <c r="M11" s="462">
        <v>1396</v>
      </c>
      <c r="N11" s="464">
        <f>L11-M11</f>
        <v>1</v>
      </c>
      <c r="O11" s="464">
        <f>$F11*N11</f>
        <v>500</v>
      </c>
      <c r="P11" s="538">
        <f>O11/1000000</f>
        <v>0.0005</v>
      </c>
      <c r="Q11" s="469"/>
    </row>
    <row r="12" spans="1:17" ht="19.5" customHeight="1">
      <c r="A12" s="267">
        <v>4</v>
      </c>
      <c r="B12" s="293" t="s">
        <v>258</v>
      </c>
      <c r="C12" s="291">
        <v>4864863</v>
      </c>
      <c r="D12" s="277" t="s">
        <v>12</v>
      </c>
      <c r="E12" s="96" t="s">
        <v>347</v>
      </c>
      <c r="F12" s="764">
        <v>937.5</v>
      </c>
      <c r="G12" s="461">
        <v>602</v>
      </c>
      <c r="H12" s="462">
        <v>24</v>
      </c>
      <c r="I12" s="464">
        <f>G12-H12</f>
        <v>578</v>
      </c>
      <c r="J12" s="464">
        <f>$F12*I12</f>
        <v>541875</v>
      </c>
      <c r="K12" s="538">
        <f>J12/1000000</f>
        <v>0.541875</v>
      </c>
      <c r="L12" s="461">
        <v>0</v>
      </c>
      <c r="M12" s="462">
        <v>0</v>
      </c>
      <c r="N12" s="464">
        <f>L12-M12</f>
        <v>0</v>
      </c>
      <c r="O12" s="464">
        <f>$F12*N12</f>
        <v>0</v>
      </c>
      <c r="P12" s="538">
        <f>O12/1000000</f>
        <v>0</v>
      </c>
      <c r="Q12" s="765"/>
    </row>
    <row r="13" spans="1:17" ht="19.5" customHeight="1">
      <c r="A13" s="267"/>
      <c r="B13" s="290" t="s">
        <v>259</v>
      </c>
      <c r="C13" s="291"/>
      <c r="D13" s="277"/>
      <c r="E13" s="84"/>
      <c r="F13" s="292"/>
      <c r="G13" s="268"/>
      <c r="H13" s="283"/>
      <c r="I13" s="283"/>
      <c r="J13" s="283"/>
      <c r="K13" s="298"/>
      <c r="L13" s="304"/>
      <c r="M13" s="283"/>
      <c r="N13" s="283"/>
      <c r="O13" s="283"/>
      <c r="P13" s="545"/>
      <c r="Q13" s="469"/>
    </row>
    <row r="14" spans="1:17" ht="19.5" customHeight="1">
      <c r="A14" s="267"/>
      <c r="B14" s="290"/>
      <c r="C14" s="291"/>
      <c r="D14" s="277"/>
      <c r="E14" s="84"/>
      <c r="F14" s="292"/>
      <c r="G14" s="268"/>
      <c r="H14" s="283"/>
      <c r="I14" s="283"/>
      <c r="J14" s="283"/>
      <c r="K14" s="298"/>
      <c r="L14" s="304"/>
      <c r="M14" s="283"/>
      <c r="N14" s="283"/>
      <c r="O14" s="283"/>
      <c r="P14" s="545"/>
      <c r="Q14" s="469"/>
    </row>
    <row r="15" spans="1:17" ht="19.5" customHeight="1">
      <c r="A15" s="267">
        <v>5</v>
      </c>
      <c r="B15" s="293" t="s">
        <v>260</v>
      </c>
      <c r="C15" s="291">
        <v>5129957</v>
      </c>
      <c r="D15" s="277" t="s">
        <v>12</v>
      </c>
      <c r="E15" s="96" t="s">
        <v>347</v>
      </c>
      <c r="F15" s="292">
        <v>250</v>
      </c>
      <c r="G15" s="461">
        <v>999931</v>
      </c>
      <c r="H15" s="462">
        <v>999970</v>
      </c>
      <c r="I15" s="464">
        <f>G15-H15</f>
        <v>-39</v>
      </c>
      <c r="J15" s="464">
        <f>$F15*I15</f>
        <v>-9750</v>
      </c>
      <c r="K15" s="538">
        <f>J15/1000000</f>
        <v>-0.00975</v>
      </c>
      <c r="L15" s="461">
        <v>990553</v>
      </c>
      <c r="M15" s="462">
        <v>990997</v>
      </c>
      <c r="N15" s="464">
        <f>L15-M15</f>
        <v>-444</v>
      </c>
      <c r="O15" s="464">
        <f>$F15*N15</f>
        <v>-111000</v>
      </c>
      <c r="P15" s="538">
        <f>O15/1000000</f>
        <v>-0.111</v>
      </c>
      <c r="Q15" s="469"/>
    </row>
    <row r="16" spans="1:17" ht="19.5" customHeight="1">
      <c r="A16" s="267">
        <v>6</v>
      </c>
      <c r="B16" s="293" t="s">
        <v>261</v>
      </c>
      <c r="C16" s="291">
        <v>4864881</v>
      </c>
      <c r="D16" s="277" t="s">
        <v>12</v>
      </c>
      <c r="E16" s="96" t="s">
        <v>347</v>
      </c>
      <c r="F16" s="292">
        <v>-500</v>
      </c>
      <c r="G16" s="461">
        <v>983658</v>
      </c>
      <c r="H16" s="462">
        <v>983808</v>
      </c>
      <c r="I16" s="464">
        <f>G16-H16</f>
        <v>-150</v>
      </c>
      <c r="J16" s="464">
        <f>$F16*I16</f>
        <v>75000</v>
      </c>
      <c r="K16" s="538">
        <f>J16/1000000</f>
        <v>0.075</v>
      </c>
      <c r="L16" s="461">
        <v>976554</v>
      </c>
      <c r="M16" s="462">
        <v>976561</v>
      </c>
      <c r="N16" s="464">
        <f>L16-M16</f>
        <v>-7</v>
      </c>
      <c r="O16" s="464">
        <f>$F16*N16</f>
        <v>3500</v>
      </c>
      <c r="P16" s="538">
        <f>O16/1000000</f>
        <v>0.0035</v>
      </c>
      <c r="Q16" s="469"/>
    </row>
    <row r="17" spans="1:17" ht="19.5" customHeight="1">
      <c r="A17" s="267">
        <v>7</v>
      </c>
      <c r="B17" s="293" t="s">
        <v>276</v>
      </c>
      <c r="C17" s="291">
        <v>4902572</v>
      </c>
      <c r="D17" s="277" t="s">
        <v>12</v>
      </c>
      <c r="E17" s="96" t="s">
        <v>347</v>
      </c>
      <c r="F17" s="292">
        <v>300</v>
      </c>
      <c r="G17" s="461">
        <v>109</v>
      </c>
      <c r="H17" s="462">
        <v>109</v>
      </c>
      <c r="I17" s="464">
        <f>G17-H17</f>
        <v>0</v>
      </c>
      <c r="J17" s="464">
        <f>$F17*I17</f>
        <v>0</v>
      </c>
      <c r="K17" s="538">
        <f>J17/1000000</f>
        <v>0</v>
      </c>
      <c r="L17" s="461">
        <v>999964</v>
      </c>
      <c r="M17" s="462">
        <v>999964</v>
      </c>
      <c r="N17" s="464">
        <f>L17-M17</f>
        <v>0</v>
      </c>
      <c r="O17" s="464">
        <f>$F17*N17</f>
        <v>0</v>
      </c>
      <c r="P17" s="538">
        <f>O17/1000000</f>
        <v>0</v>
      </c>
      <c r="Q17" s="469"/>
    </row>
    <row r="18" spans="1:17" ht="19.5" customHeight="1">
      <c r="A18" s="267"/>
      <c r="B18" s="293"/>
      <c r="C18" s="291"/>
      <c r="D18" s="277"/>
      <c r="E18" s="96"/>
      <c r="F18" s="292"/>
      <c r="G18" s="461"/>
      <c r="H18" s="462"/>
      <c r="I18" s="464"/>
      <c r="J18" s="464"/>
      <c r="K18" s="538">
        <v>0</v>
      </c>
      <c r="L18" s="461"/>
      <c r="M18" s="462"/>
      <c r="N18" s="464"/>
      <c r="O18" s="464"/>
      <c r="P18" s="538">
        <v>-0.0001</v>
      </c>
      <c r="Q18" s="469" t="s">
        <v>463</v>
      </c>
    </row>
    <row r="19" spans="1:17" ht="19.5" customHeight="1">
      <c r="A19" s="267"/>
      <c r="B19" s="290"/>
      <c r="C19" s="291">
        <v>4902559</v>
      </c>
      <c r="D19" s="277" t="s">
        <v>12</v>
      </c>
      <c r="E19" s="96" t="s">
        <v>347</v>
      </c>
      <c r="F19" s="292">
        <v>100</v>
      </c>
      <c r="G19" s="461">
        <v>0</v>
      </c>
      <c r="H19" s="462">
        <v>0</v>
      </c>
      <c r="I19" s="464">
        <f>G19-H19</f>
        <v>0</v>
      </c>
      <c r="J19" s="464">
        <f>$F19*I19</f>
        <v>0</v>
      </c>
      <c r="K19" s="538">
        <f>J19/1000000</f>
        <v>0</v>
      </c>
      <c r="L19" s="461">
        <v>999998</v>
      </c>
      <c r="M19" s="462">
        <v>1000000</v>
      </c>
      <c r="N19" s="464">
        <f>L19-M19</f>
        <v>-2</v>
      </c>
      <c r="O19" s="464">
        <f>$F19*N19</f>
        <v>-200</v>
      </c>
      <c r="P19" s="538">
        <f>O19/1000000</f>
        <v>-0.0002</v>
      </c>
      <c r="Q19" s="469" t="s">
        <v>459</v>
      </c>
    </row>
    <row r="20" spans="1:17" ht="19.5" customHeight="1">
      <c r="A20" s="267"/>
      <c r="B20" s="290"/>
      <c r="C20" s="291"/>
      <c r="D20" s="277"/>
      <c r="E20" s="96"/>
      <c r="F20" s="292"/>
      <c r="G20" s="95"/>
      <c r="H20" s="84"/>
      <c r="I20" s="44"/>
      <c r="J20" s="44"/>
      <c r="K20" s="98"/>
      <c r="L20" s="306"/>
      <c r="M20" s="516"/>
      <c r="N20" s="516"/>
      <c r="O20" s="516"/>
      <c r="P20" s="517"/>
      <c r="Q20" s="469"/>
    </row>
    <row r="21" spans="1:17" ht="19.5" customHeight="1">
      <c r="A21" s="267"/>
      <c r="B21" s="293"/>
      <c r="C21" s="291"/>
      <c r="D21" s="277"/>
      <c r="E21" s="96"/>
      <c r="F21" s="292"/>
      <c r="G21" s="95"/>
      <c r="H21" s="84"/>
      <c r="I21" s="44"/>
      <c r="J21" s="44"/>
      <c r="K21" s="98"/>
      <c r="L21" s="306"/>
      <c r="M21" s="516"/>
      <c r="N21" s="516"/>
      <c r="O21" s="516"/>
      <c r="P21" s="517"/>
      <c r="Q21" s="469"/>
    </row>
    <row r="22" spans="1:17" ht="19.5" customHeight="1">
      <c r="A22" s="267"/>
      <c r="B22" s="290" t="s">
        <v>262</v>
      </c>
      <c r="C22" s="291"/>
      <c r="D22" s="277"/>
      <c r="E22" s="96"/>
      <c r="F22" s="294"/>
      <c r="G22" s="95"/>
      <c r="H22" s="84"/>
      <c r="I22" s="41"/>
      <c r="J22" s="45"/>
      <c r="K22" s="300">
        <f>SUM(K9:K21)</f>
        <v>0.459625</v>
      </c>
      <c r="L22" s="307"/>
      <c r="M22" s="283"/>
      <c r="N22" s="283"/>
      <c r="O22" s="283"/>
      <c r="P22" s="301">
        <f>SUM(P9:P21)</f>
        <v>-0.1067</v>
      </c>
      <c r="Q22" s="469"/>
    </row>
    <row r="23" spans="1:17" ht="19.5" customHeight="1">
      <c r="A23" s="267"/>
      <c r="B23" s="290" t="s">
        <v>263</v>
      </c>
      <c r="C23" s="291"/>
      <c r="D23" s="277"/>
      <c r="E23" s="96"/>
      <c r="F23" s="294"/>
      <c r="G23" s="95"/>
      <c r="H23" s="84"/>
      <c r="I23" s="41"/>
      <c r="J23" s="41"/>
      <c r="K23" s="98"/>
      <c r="L23" s="306"/>
      <c r="M23" s="516"/>
      <c r="N23" s="516"/>
      <c r="O23" s="516"/>
      <c r="P23" s="517"/>
      <c r="Q23" s="469"/>
    </row>
    <row r="24" spans="1:17" ht="19.5" customHeight="1">
      <c r="A24" s="267"/>
      <c r="B24" s="290" t="s">
        <v>264</v>
      </c>
      <c r="C24" s="291"/>
      <c r="D24" s="277"/>
      <c r="E24" s="96"/>
      <c r="F24" s="294"/>
      <c r="G24" s="95"/>
      <c r="H24" s="84"/>
      <c r="I24" s="41"/>
      <c r="J24" s="41"/>
      <c r="K24" s="98"/>
      <c r="L24" s="306"/>
      <c r="M24" s="516"/>
      <c r="N24" s="516"/>
      <c r="O24" s="516"/>
      <c r="P24" s="517"/>
      <c r="Q24" s="469"/>
    </row>
    <row r="25" spans="1:17" ht="19.5" customHeight="1">
      <c r="A25" s="267">
        <v>8</v>
      </c>
      <c r="B25" s="293" t="s">
        <v>265</v>
      </c>
      <c r="C25" s="291">
        <v>4864796</v>
      </c>
      <c r="D25" s="277" t="s">
        <v>12</v>
      </c>
      <c r="E25" s="96" t="s">
        <v>347</v>
      </c>
      <c r="F25" s="292">
        <v>200</v>
      </c>
      <c r="G25" s="461">
        <v>992424</v>
      </c>
      <c r="H25" s="462">
        <v>993521</v>
      </c>
      <c r="I25" s="464">
        <f>G25-H25</f>
        <v>-1097</v>
      </c>
      <c r="J25" s="464">
        <f>$F25*I25</f>
        <v>-219400</v>
      </c>
      <c r="K25" s="538">
        <f>J25/1000000</f>
        <v>-0.2194</v>
      </c>
      <c r="L25" s="461">
        <v>999740</v>
      </c>
      <c r="M25" s="462">
        <v>999738</v>
      </c>
      <c r="N25" s="464">
        <f>L25-M25</f>
        <v>2</v>
      </c>
      <c r="O25" s="464">
        <f>$F25*N25</f>
        <v>400</v>
      </c>
      <c r="P25" s="538">
        <f>O25/1000000</f>
        <v>0.0004</v>
      </c>
      <c r="Q25" s="481"/>
    </row>
    <row r="26" spans="1:17" ht="21" customHeight="1">
      <c r="A26" s="267">
        <v>9</v>
      </c>
      <c r="B26" s="293" t="s">
        <v>266</v>
      </c>
      <c r="C26" s="291">
        <v>4864932</v>
      </c>
      <c r="D26" s="277" t="s">
        <v>12</v>
      </c>
      <c r="E26" s="96" t="s">
        <v>347</v>
      </c>
      <c r="F26" s="292">
        <v>375</v>
      </c>
      <c r="G26" s="461">
        <v>921860</v>
      </c>
      <c r="H26" s="462">
        <v>923880</v>
      </c>
      <c r="I26" s="464">
        <f>G26-H26</f>
        <v>-2020</v>
      </c>
      <c r="J26" s="464">
        <f>$F26*I26</f>
        <v>-757500</v>
      </c>
      <c r="K26" s="538">
        <f>J26/1000000</f>
        <v>-0.7575</v>
      </c>
      <c r="L26" s="461">
        <v>997279</v>
      </c>
      <c r="M26" s="462">
        <v>997279</v>
      </c>
      <c r="N26" s="464">
        <f>L26-M26</f>
        <v>0</v>
      </c>
      <c r="O26" s="464">
        <f>$F26*N26</f>
        <v>0</v>
      </c>
      <c r="P26" s="538">
        <f>O26/1000000</f>
        <v>0</v>
      </c>
      <c r="Q26" s="475"/>
    </row>
    <row r="27" spans="1:17" ht="19.5" customHeight="1">
      <c r="A27" s="267"/>
      <c r="B27" s="290" t="s">
        <v>267</v>
      </c>
      <c r="C27" s="293"/>
      <c r="D27" s="277"/>
      <c r="E27" s="96"/>
      <c r="F27" s="294"/>
      <c r="G27" s="95"/>
      <c r="H27" s="84"/>
      <c r="I27" s="41"/>
      <c r="J27" s="45"/>
      <c r="K27" s="301">
        <f>SUM(K25:K26)</f>
        <v>-0.9769</v>
      </c>
      <c r="L27" s="307"/>
      <c r="M27" s="283"/>
      <c r="N27" s="283"/>
      <c r="O27" s="283"/>
      <c r="P27" s="301">
        <f>SUM(P25:P26)</f>
        <v>0.0004</v>
      </c>
      <c r="Q27" s="469"/>
    </row>
    <row r="28" spans="1:17" ht="19.5" customHeight="1">
      <c r="A28" s="267"/>
      <c r="B28" s="290" t="s">
        <v>268</v>
      </c>
      <c r="C28" s="291"/>
      <c r="D28" s="277"/>
      <c r="E28" s="84"/>
      <c r="F28" s="292"/>
      <c r="G28" s="95"/>
      <c r="H28" s="84"/>
      <c r="I28" s="44"/>
      <c r="J28" s="40"/>
      <c r="K28" s="98"/>
      <c r="L28" s="306"/>
      <c r="M28" s="516"/>
      <c r="N28" s="516"/>
      <c r="O28" s="516"/>
      <c r="P28" s="517"/>
      <c r="Q28" s="469"/>
    </row>
    <row r="29" spans="1:17" ht="19.5" customHeight="1">
      <c r="A29" s="267"/>
      <c r="B29" s="290" t="s">
        <v>264</v>
      </c>
      <c r="C29" s="291"/>
      <c r="D29" s="277"/>
      <c r="E29" s="84"/>
      <c r="F29" s="292"/>
      <c r="G29" s="95"/>
      <c r="H29" s="84"/>
      <c r="I29" s="44"/>
      <c r="J29" s="40"/>
      <c r="K29" s="98"/>
      <c r="L29" s="306"/>
      <c r="M29" s="516"/>
      <c r="N29" s="516"/>
      <c r="O29" s="516"/>
      <c r="P29" s="517"/>
      <c r="Q29" s="469"/>
    </row>
    <row r="30" spans="1:17" ht="19.5" customHeight="1">
      <c r="A30" s="267">
        <v>10</v>
      </c>
      <c r="B30" s="293" t="s">
        <v>269</v>
      </c>
      <c r="C30" s="291">
        <v>4864819</v>
      </c>
      <c r="D30" s="277" t="s">
        <v>12</v>
      </c>
      <c r="E30" s="96" t="s">
        <v>347</v>
      </c>
      <c r="F30" s="539">
        <v>200</v>
      </c>
      <c r="G30" s="461">
        <v>284044</v>
      </c>
      <c r="H30" s="462">
        <v>283134</v>
      </c>
      <c r="I30" s="464">
        <f aca="true" t="shared" si="0" ref="I30:I35">G30-H30</f>
        <v>910</v>
      </c>
      <c r="J30" s="464">
        <f aca="true" t="shared" si="1" ref="J30:J35">$F30*I30</f>
        <v>182000</v>
      </c>
      <c r="K30" s="538">
        <f aca="true" t="shared" si="2" ref="K30:K35">J30/1000000</f>
        <v>0.182</v>
      </c>
      <c r="L30" s="461">
        <v>267764</v>
      </c>
      <c r="M30" s="462">
        <v>267744</v>
      </c>
      <c r="N30" s="464">
        <f aca="true" t="shared" si="3" ref="N30:N35">L30-M30</f>
        <v>20</v>
      </c>
      <c r="O30" s="464">
        <f aca="true" t="shared" si="4" ref="O30:O35">$F30*N30</f>
        <v>4000</v>
      </c>
      <c r="P30" s="538">
        <f aca="true" t="shared" si="5" ref="P30:P35">O30/1000000</f>
        <v>0.004</v>
      </c>
      <c r="Q30" s="469"/>
    </row>
    <row r="31" spans="1:17" ht="19.5" customHeight="1">
      <c r="A31" s="267">
        <v>11</v>
      </c>
      <c r="B31" s="293" t="s">
        <v>270</v>
      </c>
      <c r="C31" s="291">
        <v>5295125</v>
      </c>
      <c r="D31" s="277" t="s">
        <v>12</v>
      </c>
      <c r="E31" s="96" t="s">
        <v>347</v>
      </c>
      <c r="F31" s="539">
        <v>100</v>
      </c>
      <c r="G31" s="461">
        <v>159795</v>
      </c>
      <c r="H31" s="462">
        <v>156530</v>
      </c>
      <c r="I31" s="464">
        <f>G31-H31</f>
        <v>3265</v>
      </c>
      <c r="J31" s="464">
        <f>$F31*I31</f>
        <v>326500</v>
      </c>
      <c r="K31" s="538">
        <f>J31/1000000</f>
        <v>0.3265</v>
      </c>
      <c r="L31" s="461">
        <v>998992</v>
      </c>
      <c r="M31" s="462">
        <v>998984</v>
      </c>
      <c r="N31" s="464">
        <f>L31-M31</f>
        <v>8</v>
      </c>
      <c r="O31" s="464">
        <f>$F31*N31</f>
        <v>800</v>
      </c>
      <c r="P31" s="538">
        <f>O31/1000000</f>
        <v>0.0008</v>
      </c>
      <c r="Q31" s="469"/>
    </row>
    <row r="32" spans="1:17" ht="19.5" customHeight="1">
      <c r="A32" s="267">
        <v>12</v>
      </c>
      <c r="B32" s="293" t="s">
        <v>271</v>
      </c>
      <c r="C32" s="291">
        <v>5295126</v>
      </c>
      <c r="D32" s="277" t="s">
        <v>12</v>
      </c>
      <c r="E32" s="96" t="s">
        <v>347</v>
      </c>
      <c r="F32" s="539">
        <v>62.5</v>
      </c>
      <c r="G32" s="461">
        <v>50479</v>
      </c>
      <c r="H32" s="462">
        <v>45812</v>
      </c>
      <c r="I32" s="464">
        <f>G32-H32</f>
        <v>4667</v>
      </c>
      <c r="J32" s="464">
        <f>$F32*I32</f>
        <v>291687.5</v>
      </c>
      <c r="K32" s="538">
        <f>J32/1000000</f>
        <v>0.2916875</v>
      </c>
      <c r="L32" s="461">
        <v>986845</v>
      </c>
      <c r="M32" s="462">
        <v>986827</v>
      </c>
      <c r="N32" s="464">
        <f>L32-M32</f>
        <v>18</v>
      </c>
      <c r="O32" s="464">
        <f>$F32*N32</f>
        <v>1125</v>
      </c>
      <c r="P32" s="538">
        <f>O32/1000000</f>
        <v>0.001125</v>
      </c>
      <c r="Q32" s="469"/>
    </row>
    <row r="33" spans="1:17" ht="19.5" customHeight="1">
      <c r="A33" s="267">
        <v>13</v>
      </c>
      <c r="B33" s="293" t="s">
        <v>272</v>
      </c>
      <c r="C33" s="291">
        <v>4865179</v>
      </c>
      <c r="D33" s="277" t="s">
        <v>12</v>
      </c>
      <c r="E33" s="96" t="s">
        <v>347</v>
      </c>
      <c r="F33" s="539">
        <v>800</v>
      </c>
      <c r="G33" s="461">
        <v>180</v>
      </c>
      <c r="H33" s="462">
        <v>140</v>
      </c>
      <c r="I33" s="464">
        <f>G33-H33</f>
        <v>40</v>
      </c>
      <c r="J33" s="464">
        <f>$F33*I33</f>
        <v>32000</v>
      </c>
      <c r="K33" s="538">
        <f>J33/1000000</f>
        <v>0.032</v>
      </c>
      <c r="L33" s="461">
        <v>347</v>
      </c>
      <c r="M33" s="462">
        <v>343</v>
      </c>
      <c r="N33" s="464">
        <f>L33-M33</f>
        <v>4</v>
      </c>
      <c r="O33" s="464">
        <f>$F33*N33</f>
        <v>3200</v>
      </c>
      <c r="P33" s="538">
        <f>O33/1000000</f>
        <v>0.0032</v>
      </c>
      <c r="Q33" s="469"/>
    </row>
    <row r="34" spans="1:17" ht="19.5" customHeight="1">
      <c r="A34" s="267">
        <v>14</v>
      </c>
      <c r="B34" s="293" t="s">
        <v>273</v>
      </c>
      <c r="C34" s="291">
        <v>4864795</v>
      </c>
      <c r="D34" s="277" t="s">
        <v>12</v>
      </c>
      <c r="E34" s="96" t="s">
        <v>347</v>
      </c>
      <c r="F34" s="539">
        <v>100</v>
      </c>
      <c r="G34" s="461">
        <v>994882</v>
      </c>
      <c r="H34" s="462">
        <v>995764</v>
      </c>
      <c r="I34" s="464">
        <f t="shared" si="0"/>
        <v>-882</v>
      </c>
      <c r="J34" s="464">
        <f t="shared" si="1"/>
        <v>-88200</v>
      </c>
      <c r="K34" s="538">
        <f t="shared" si="2"/>
        <v>-0.0882</v>
      </c>
      <c r="L34" s="461">
        <v>999595</v>
      </c>
      <c r="M34" s="462">
        <v>999638</v>
      </c>
      <c r="N34" s="464">
        <f t="shared" si="3"/>
        <v>-43</v>
      </c>
      <c r="O34" s="464">
        <f t="shared" si="4"/>
        <v>-4300</v>
      </c>
      <c r="P34" s="538">
        <f t="shared" si="5"/>
        <v>-0.0043</v>
      </c>
      <c r="Q34" s="481"/>
    </row>
    <row r="35" spans="1:17" ht="19.5" customHeight="1">
      <c r="A35" s="267">
        <v>15</v>
      </c>
      <c r="B35" s="293" t="s">
        <v>376</v>
      </c>
      <c r="C35" s="291">
        <v>4864821</v>
      </c>
      <c r="D35" s="277" t="s">
        <v>12</v>
      </c>
      <c r="E35" s="96" t="s">
        <v>347</v>
      </c>
      <c r="F35" s="539">
        <v>150</v>
      </c>
      <c r="G35" s="461">
        <v>999065</v>
      </c>
      <c r="H35" s="462">
        <v>999090</v>
      </c>
      <c r="I35" s="464">
        <f t="shared" si="0"/>
        <v>-25</v>
      </c>
      <c r="J35" s="464">
        <f t="shared" si="1"/>
        <v>-3750</v>
      </c>
      <c r="K35" s="538">
        <f t="shared" si="2"/>
        <v>-0.00375</v>
      </c>
      <c r="L35" s="461">
        <v>994456</v>
      </c>
      <c r="M35" s="462">
        <v>994692</v>
      </c>
      <c r="N35" s="464">
        <f t="shared" si="3"/>
        <v>-236</v>
      </c>
      <c r="O35" s="464">
        <f t="shared" si="4"/>
        <v>-35400</v>
      </c>
      <c r="P35" s="544">
        <f t="shared" si="5"/>
        <v>-0.0354</v>
      </c>
      <c r="Q35" s="500"/>
    </row>
    <row r="36" spans="1:17" ht="19.5" customHeight="1">
      <c r="A36" s="267"/>
      <c r="B36" s="290" t="s">
        <v>259</v>
      </c>
      <c r="C36" s="291"/>
      <c r="D36" s="277"/>
      <c r="E36" s="84"/>
      <c r="F36" s="292"/>
      <c r="G36" s="268"/>
      <c r="H36" s="283"/>
      <c r="I36" s="283"/>
      <c r="J36" s="299"/>
      <c r="K36" s="298"/>
      <c r="L36" s="304"/>
      <c r="M36" s="283"/>
      <c r="N36" s="283"/>
      <c r="O36" s="283"/>
      <c r="P36" s="545"/>
      <c r="Q36" s="469"/>
    </row>
    <row r="37" spans="1:17" ht="19.5" customHeight="1">
      <c r="A37" s="267">
        <v>16</v>
      </c>
      <c r="B37" s="293" t="s">
        <v>274</v>
      </c>
      <c r="C37" s="291">
        <v>4865185</v>
      </c>
      <c r="D37" s="277" t="s">
        <v>12</v>
      </c>
      <c r="E37" s="96" t="s">
        <v>347</v>
      </c>
      <c r="F37" s="539">
        <v>-2500</v>
      </c>
      <c r="G37" s="461">
        <v>999294</v>
      </c>
      <c r="H37" s="462">
        <v>999313</v>
      </c>
      <c r="I37" s="464">
        <f>G37-H37</f>
        <v>-19</v>
      </c>
      <c r="J37" s="464">
        <f>$F37*I37</f>
        <v>47500</v>
      </c>
      <c r="K37" s="538">
        <f>J37/1000000</f>
        <v>0.0475</v>
      </c>
      <c r="L37" s="461">
        <v>3072</v>
      </c>
      <c r="M37" s="462">
        <v>3073</v>
      </c>
      <c r="N37" s="464">
        <f>L37-M37</f>
        <v>-1</v>
      </c>
      <c r="O37" s="464">
        <f>$F37*N37</f>
        <v>2500</v>
      </c>
      <c r="P37" s="544">
        <f>O37/1000000</f>
        <v>0.0025</v>
      </c>
      <c r="Q37" s="480"/>
    </row>
    <row r="38" spans="1:17" ht="19.5" customHeight="1">
      <c r="A38" s="267">
        <v>17</v>
      </c>
      <c r="B38" s="293" t="s">
        <v>277</v>
      </c>
      <c r="C38" s="291">
        <v>4902572</v>
      </c>
      <c r="D38" s="277" t="s">
        <v>12</v>
      </c>
      <c r="E38" s="96" t="s">
        <v>347</v>
      </c>
      <c r="F38" s="539">
        <v>-300</v>
      </c>
      <c r="G38" s="461">
        <v>109</v>
      </c>
      <c r="H38" s="462">
        <v>109</v>
      </c>
      <c r="I38" s="464">
        <f>G38-H38</f>
        <v>0</v>
      </c>
      <c r="J38" s="464">
        <f>$F38*I38</f>
        <v>0</v>
      </c>
      <c r="K38" s="538">
        <f>J38/1000000</f>
        <v>0</v>
      </c>
      <c r="L38" s="461">
        <v>999964</v>
      </c>
      <c r="M38" s="462">
        <v>999964</v>
      </c>
      <c r="N38" s="464">
        <f>L38-M38</f>
        <v>0</v>
      </c>
      <c r="O38" s="464">
        <f>$F38*N38</f>
        <v>0</v>
      </c>
      <c r="P38" s="538">
        <f>O38/1000000</f>
        <v>0</v>
      </c>
      <c r="Q38" s="469"/>
    </row>
    <row r="39" spans="1:17" ht="19.5" customHeight="1">
      <c r="A39" s="267"/>
      <c r="B39" s="293"/>
      <c r="C39" s="291"/>
      <c r="D39" s="277"/>
      <c r="E39" s="96"/>
      <c r="F39" s="539"/>
      <c r="G39" s="461"/>
      <c r="H39" s="462"/>
      <c r="I39" s="464"/>
      <c r="J39" s="464"/>
      <c r="K39" s="538">
        <v>0</v>
      </c>
      <c r="L39" s="461"/>
      <c r="M39" s="462"/>
      <c r="N39" s="464"/>
      <c r="O39" s="464"/>
      <c r="P39" s="538">
        <v>-0.0001</v>
      </c>
      <c r="Q39" s="469" t="s">
        <v>463</v>
      </c>
    </row>
    <row r="40" spans="1:17" ht="19.5" customHeight="1">
      <c r="A40" s="267"/>
      <c r="B40" s="290"/>
      <c r="C40" s="291">
        <v>4902559</v>
      </c>
      <c r="D40" s="277" t="s">
        <v>12</v>
      </c>
      <c r="E40" s="96" t="s">
        <v>347</v>
      </c>
      <c r="F40" s="291">
        <v>100</v>
      </c>
      <c r="G40" s="461">
        <v>0</v>
      </c>
      <c r="H40" s="462">
        <v>0</v>
      </c>
      <c r="I40" s="464">
        <f>G40-H40</f>
        <v>0</v>
      </c>
      <c r="J40" s="464">
        <f>$F40*I40</f>
        <v>0</v>
      </c>
      <c r="K40" s="538">
        <f>J40/1000000</f>
        <v>0</v>
      </c>
      <c r="L40" s="461">
        <v>999998</v>
      </c>
      <c r="M40" s="462">
        <v>1000000</v>
      </c>
      <c r="N40" s="464">
        <f>L40-M40</f>
        <v>-2</v>
      </c>
      <c r="O40" s="464">
        <f>$F40*N40</f>
        <v>-200</v>
      </c>
      <c r="P40" s="538">
        <f>O40/1000000</f>
        <v>-0.0002</v>
      </c>
      <c r="Q40" s="469" t="s">
        <v>459</v>
      </c>
    </row>
    <row r="41" spans="1:17" ht="19.5" customHeight="1" thickBot="1">
      <c r="A41" s="295"/>
      <c r="B41" s="296" t="s">
        <v>275</v>
      </c>
      <c r="C41" s="296"/>
      <c r="D41" s="296"/>
      <c r="E41" s="296"/>
      <c r="F41" s="296"/>
      <c r="G41" s="103"/>
      <c r="H41" s="102"/>
      <c r="I41" s="102"/>
      <c r="J41" s="102"/>
      <c r="K41" s="424">
        <f>SUM(K30:K40)</f>
        <v>0.7877375</v>
      </c>
      <c r="L41" s="308"/>
      <c r="M41" s="744"/>
      <c r="N41" s="744"/>
      <c r="O41" s="744"/>
      <c r="P41" s="302">
        <f>SUM(P30:P40)</f>
        <v>-0.028374999999999997</v>
      </c>
      <c r="Q41" s="608"/>
    </row>
    <row r="42" spans="1:16" ht="13.5" thickTop="1">
      <c r="A42" s="55"/>
      <c r="B42" s="2"/>
      <c r="C42" s="92"/>
      <c r="D42" s="55"/>
      <c r="E42" s="92"/>
      <c r="F42" s="9"/>
      <c r="G42" s="9"/>
      <c r="H42" s="9"/>
      <c r="I42" s="9"/>
      <c r="J42" s="9"/>
      <c r="K42" s="10"/>
      <c r="L42" s="309"/>
      <c r="M42" s="597"/>
      <c r="N42" s="597"/>
      <c r="O42" s="597"/>
      <c r="P42" s="597"/>
    </row>
    <row r="43" spans="11:16" ht="12.75">
      <c r="K43" s="597"/>
      <c r="L43" s="597"/>
      <c r="M43" s="597"/>
      <c r="N43" s="597"/>
      <c r="O43" s="597"/>
      <c r="P43" s="597"/>
    </row>
    <row r="44" spans="7:16" ht="12.75">
      <c r="G44" s="745"/>
      <c r="K44" s="597"/>
      <c r="L44" s="597"/>
      <c r="M44" s="597"/>
      <c r="N44" s="597"/>
      <c r="O44" s="597"/>
      <c r="P44" s="597"/>
    </row>
    <row r="45" spans="2:16" ht="21.75">
      <c r="B45" s="189" t="s">
        <v>333</v>
      </c>
      <c r="K45" s="746">
        <f>K22</f>
        <v>0.459625</v>
      </c>
      <c r="L45" s="747"/>
      <c r="M45" s="747"/>
      <c r="N45" s="747"/>
      <c r="O45" s="747"/>
      <c r="P45" s="746">
        <f>P22</f>
        <v>-0.1067</v>
      </c>
    </row>
    <row r="46" spans="2:16" ht="21.75">
      <c r="B46" s="189" t="s">
        <v>334</v>
      </c>
      <c r="K46" s="746">
        <f>K27</f>
        <v>-0.9769</v>
      </c>
      <c r="L46" s="747"/>
      <c r="M46" s="747"/>
      <c r="N46" s="747"/>
      <c r="O46" s="747"/>
      <c r="P46" s="746">
        <f>P27</f>
        <v>0.0004</v>
      </c>
    </row>
    <row r="47" spans="2:16" ht="21.75">
      <c r="B47" s="189" t="s">
        <v>335</v>
      </c>
      <c r="K47" s="746">
        <f>K41</f>
        <v>0.7877375</v>
      </c>
      <c r="L47" s="747"/>
      <c r="M47" s="747"/>
      <c r="N47" s="747"/>
      <c r="O47" s="747"/>
      <c r="P47" s="748">
        <f>P41</f>
        <v>-0.028374999999999997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84" zoomScaleNormal="75" zoomScaleSheetLayoutView="84" zoomScalePageLayoutView="0" workbookViewId="0" topLeftCell="A7">
      <selection activeCell="A45" sqref="A45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6.140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238</v>
      </c>
    </row>
    <row r="2" spans="1:16" ht="20.25">
      <c r="A2" s="316" t="s">
        <v>239</v>
      </c>
      <c r="P2" s="274" t="str">
        <f>NDPL!Q1</f>
        <v>NOVEMBER-2016</v>
      </c>
    </row>
    <row r="3" spans="1:9" ht="18">
      <c r="A3" s="185" t="s">
        <v>352</v>
      </c>
      <c r="B3" s="185"/>
      <c r="C3" s="262"/>
      <c r="D3" s="263"/>
      <c r="E3" s="263"/>
      <c r="F3" s="262"/>
      <c r="G3" s="262"/>
      <c r="H3" s="262"/>
      <c r="I3" s="262"/>
    </row>
    <row r="4" spans="1:16" ht="24" thickBot="1">
      <c r="A4" s="3"/>
      <c r="G4" s="18"/>
      <c r="H4" s="18"/>
      <c r="I4" s="48" t="s">
        <v>398</v>
      </c>
      <c r="J4" s="18"/>
      <c r="K4" s="18"/>
      <c r="L4" s="18"/>
      <c r="M4" s="18"/>
      <c r="N4" s="48" t="s">
        <v>399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01/12/2016</v>
      </c>
      <c r="H5" s="33" t="str">
        <f>NDPL!H5</f>
        <v>INTIAL READING 01/11/2016</v>
      </c>
      <c r="I5" s="33" t="s">
        <v>4</v>
      </c>
      <c r="J5" s="33" t="s">
        <v>5</v>
      </c>
      <c r="K5" s="33" t="s">
        <v>6</v>
      </c>
      <c r="L5" s="35" t="str">
        <f>NDPL!G5</f>
        <v>FINAL READING 01/12/2016</v>
      </c>
      <c r="M5" s="33" t="str">
        <f>NDPL!H5</f>
        <v>INTIAL READING 01/11/2016</v>
      </c>
      <c r="N5" s="33" t="s">
        <v>4</v>
      </c>
      <c r="O5" s="33" t="s">
        <v>5</v>
      </c>
      <c r="P5" s="34" t="s">
        <v>6</v>
      </c>
      <c r="Q5" s="34" t="s">
        <v>310</v>
      </c>
    </row>
    <row r="6" ht="14.25" thickBot="1" thickTop="1"/>
    <row r="7" spans="1:17" ht="13.5" thickTop="1">
      <c r="A7" s="23"/>
      <c r="B7" s="113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53"/>
    </row>
    <row r="8" spans="1:17" ht="18">
      <c r="A8" s="117"/>
      <c r="B8" s="439" t="s">
        <v>284</v>
      </c>
      <c r="C8" s="438"/>
      <c r="D8" s="120"/>
      <c r="E8" s="120"/>
      <c r="F8" s="122"/>
      <c r="G8" s="131"/>
      <c r="H8" s="18"/>
      <c r="I8" s="68"/>
      <c r="J8" s="68"/>
      <c r="K8" s="70"/>
      <c r="L8" s="69"/>
      <c r="M8" s="67"/>
      <c r="N8" s="68"/>
      <c r="O8" s="68"/>
      <c r="P8" s="70"/>
      <c r="Q8" s="154"/>
    </row>
    <row r="9" spans="1:17" ht="18">
      <c r="A9" s="124"/>
      <c r="B9" s="440" t="s">
        <v>285</v>
      </c>
      <c r="C9" s="441" t="s">
        <v>279</v>
      </c>
      <c r="D9" s="125"/>
      <c r="E9" s="120"/>
      <c r="F9" s="122"/>
      <c r="G9" s="22"/>
      <c r="H9" s="18"/>
      <c r="I9" s="68"/>
      <c r="J9" s="68"/>
      <c r="K9" s="70"/>
      <c r="L9" s="184"/>
      <c r="M9" s="68"/>
      <c r="N9" s="68"/>
      <c r="O9" s="68"/>
      <c r="P9" s="70"/>
      <c r="Q9" s="154"/>
    </row>
    <row r="10" spans="1:17" s="465" customFormat="1" ht="20.25">
      <c r="A10" s="430">
        <v>1</v>
      </c>
      <c r="B10" s="583" t="s">
        <v>280</v>
      </c>
      <c r="C10" s="438">
        <v>4865001</v>
      </c>
      <c r="D10" s="456" t="s">
        <v>12</v>
      </c>
      <c r="E10" s="120" t="s">
        <v>356</v>
      </c>
      <c r="F10" s="584">
        <v>2000</v>
      </c>
      <c r="G10" s="461">
        <v>29921</v>
      </c>
      <c r="H10" s="462">
        <v>27622</v>
      </c>
      <c r="I10" s="462">
        <f>G10-H10</f>
        <v>2299</v>
      </c>
      <c r="J10" s="462">
        <f>$F10*I10</f>
        <v>4598000</v>
      </c>
      <c r="K10" s="462">
        <f>J10/1000000</f>
        <v>4.598</v>
      </c>
      <c r="L10" s="461">
        <v>1806</v>
      </c>
      <c r="M10" s="462">
        <v>1806</v>
      </c>
      <c r="N10" s="463">
        <f>L10-M10</f>
        <v>0</v>
      </c>
      <c r="O10" s="463">
        <f>$F10*N10</f>
        <v>0</v>
      </c>
      <c r="P10" s="585">
        <f>O10/1000000</f>
        <v>0</v>
      </c>
      <c r="Q10" s="469"/>
    </row>
    <row r="11" spans="1:17" s="465" customFormat="1" ht="20.25">
      <c r="A11" s="430">
        <v>2</v>
      </c>
      <c r="B11" s="583" t="s">
        <v>282</v>
      </c>
      <c r="C11" s="438">
        <v>4864886</v>
      </c>
      <c r="D11" s="456" t="s">
        <v>12</v>
      </c>
      <c r="E11" s="120" t="s">
        <v>356</v>
      </c>
      <c r="F11" s="584">
        <v>5000</v>
      </c>
      <c r="G11" s="461">
        <v>3541</v>
      </c>
      <c r="H11" s="462">
        <v>2639</v>
      </c>
      <c r="I11" s="462">
        <f>G11-H11</f>
        <v>902</v>
      </c>
      <c r="J11" s="462">
        <f>$F11*I11</f>
        <v>4510000</v>
      </c>
      <c r="K11" s="462">
        <f>J11/1000000</f>
        <v>4.51</v>
      </c>
      <c r="L11" s="461">
        <v>157</v>
      </c>
      <c r="M11" s="462">
        <v>157</v>
      </c>
      <c r="N11" s="463">
        <f>L11-M11</f>
        <v>0</v>
      </c>
      <c r="O11" s="463">
        <f>$F11*N11</f>
        <v>0</v>
      </c>
      <c r="P11" s="585">
        <f>O11/1000000</f>
        <v>0</v>
      </c>
      <c r="Q11" s="469"/>
    </row>
    <row r="12" spans="1:17" ht="14.25">
      <c r="A12" s="95"/>
      <c r="B12" s="129"/>
      <c r="C12" s="110"/>
      <c r="D12" s="456"/>
      <c r="E12" s="127"/>
      <c r="F12" s="128"/>
      <c r="G12" s="132"/>
      <c r="H12" s="133"/>
      <c r="I12" s="68"/>
      <c r="J12" s="68"/>
      <c r="K12" s="70"/>
      <c r="L12" s="184"/>
      <c r="M12" s="68"/>
      <c r="N12" s="68"/>
      <c r="O12" s="68"/>
      <c r="P12" s="70"/>
      <c r="Q12" s="154"/>
    </row>
    <row r="13" spans="1:17" ht="14.25">
      <c r="A13" s="95"/>
      <c r="B13" s="126"/>
      <c r="C13" s="110"/>
      <c r="D13" s="456"/>
      <c r="E13" s="127"/>
      <c r="F13" s="128"/>
      <c r="G13" s="132"/>
      <c r="H13" s="133"/>
      <c r="I13" s="68"/>
      <c r="J13" s="68"/>
      <c r="K13" s="70"/>
      <c r="L13" s="184"/>
      <c r="M13" s="68"/>
      <c r="N13" s="68"/>
      <c r="O13" s="68"/>
      <c r="P13" s="70"/>
      <c r="Q13" s="154"/>
    </row>
    <row r="14" spans="1:17" ht="18">
      <c r="A14" s="95"/>
      <c r="B14" s="126"/>
      <c r="C14" s="110"/>
      <c r="D14" s="456"/>
      <c r="E14" s="127"/>
      <c r="F14" s="128"/>
      <c r="G14" s="132"/>
      <c r="H14" s="451" t="s">
        <v>319</v>
      </c>
      <c r="I14" s="433"/>
      <c r="J14" s="297"/>
      <c r="K14" s="434">
        <f>SUM(K10:K11)</f>
        <v>9.108</v>
      </c>
      <c r="L14" s="184"/>
      <c r="M14" s="452" t="s">
        <v>319</v>
      </c>
      <c r="N14" s="435"/>
      <c r="O14" s="431"/>
      <c r="P14" s="436">
        <f>SUM(P10:P11)</f>
        <v>0</v>
      </c>
      <c r="Q14" s="154"/>
    </row>
    <row r="15" spans="1:17" ht="18">
      <c r="A15" s="95"/>
      <c r="B15" s="313"/>
      <c r="C15" s="312"/>
      <c r="D15" s="456"/>
      <c r="E15" s="127"/>
      <c r="F15" s="128"/>
      <c r="G15" s="132"/>
      <c r="H15" s="133"/>
      <c r="I15" s="68"/>
      <c r="J15" s="68"/>
      <c r="K15" s="70"/>
      <c r="L15" s="184"/>
      <c r="M15" s="68"/>
      <c r="N15" s="68"/>
      <c r="O15" s="68"/>
      <c r="P15" s="70"/>
      <c r="Q15" s="154"/>
    </row>
    <row r="16" spans="1:17" ht="18">
      <c r="A16" s="22"/>
      <c r="B16" s="18"/>
      <c r="C16" s="18"/>
      <c r="D16" s="18"/>
      <c r="E16" s="18"/>
      <c r="F16" s="18"/>
      <c r="G16" s="22"/>
      <c r="H16" s="454"/>
      <c r="I16" s="453"/>
      <c r="J16" s="397"/>
      <c r="K16" s="437"/>
      <c r="L16" s="22"/>
      <c r="M16" s="454"/>
      <c r="N16" s="437"/>
      <c r="O16" s="397"/>
      <c r="P16" s="437"/>
      <c r="Q16" s="154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101"/>
      <c r="Q17" s="154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8"/>
      <c r="J18" s="27"/>
      <c r="K18" s="199"/>
      <c r="L18" s="26"/>
      <c r="M18" s="27"/>
      <c r="N18" s="198"/>
      <c r="O18" s="27"/>
      <c r="P18" s="199"/>
      <c r="Q18" s="155"/>
    </row>
    <row r="19" ht="13.5" thickTop="1"/>
    <row r="23" spans="1:16" ht="18">
      <c r="A23" s="442" t="s">
        <v>287</v>
      </c>
      <c r="B23" s="186"/>
      <c r="C23" s="186"/>
      <c r="D23" s="186"/>
      <c r="E23" s="186"/>
      <c r="F23" s="186"/>
      <c r="K23" s="134">
        <f>(K14+K16)</f>
        <v>9.108</v>
      </c>
      <c r="L23" s="135"/>
      <c r="M23" s="135"/>
      <c r="N23" s="135"/>
      <c r="O23" s="135"/>
      <c r="P23" s="134">
        <f>(P14+P16)</f>
        <v>0</v>
      </c>
    </row>
    <row r="26" spans="1:2" ht="18">
      <c r="A26" s="442" t="s">
        <v>288</v>
      </c>
      <c r="B26" s="442" t="s">
        <v>289</v>
      </c>
    </row>
    <row r="27" spans="1:16" ht="18">
      <c r="A27" s="200"/>
      <c r="B27" s="200"/>
      <c r="H27" s="158" t="s">
        <v>290</v>
      </c>
      <c r="I27" s="186"/>
      <c r="J27" s="158"/>
      <c r="K27" s="272">
        <v>0</v>
      </c>
      <c r="L27" s="272"/>
      <c r="M27" s="272"/>
      <c r="N27" s="272"/>
      <c r="O27" s="272"/>
      <c r="P27" s="272">
        <v>0</v>
      </c>
    </row>
    <row r="28" spans="8:16" ht="18">
      <c r="H28" s="158" t="s">
        <v>291</v>
      </c>
      <c r="I28" s="186"/>
      <c r="J28" s="158"/>
      <c r="K28" s="272">
        <f>BRPL!K17</f>
        <v>0</v>
      </c>
      <c r="L28" s="272"/>
      <c r="M28" s="272"/>
      <c r="N28" s="272"/>
      <c r="O28" s="272"/>
      <c r="P28" s="272">
        <f>BRPL!P17</f>
        <v>0</v>
      </c>
    </row>
    <row r="29" spans="8:16" ht="18">
      <c r="H29" s="158" t="s">
        <v>292</v>
      </c>
      <c r="I29" s="186"/>
      <c r="J29" s="158"/>
      <c r="K29" s="186">
        <f>BYPL!K33</f>
        <v>-0.6629749999999999</v>
      </c>
      <c r="L29" s="186"/>
      <c r="M29" s="443"/>
      <c r="N29" s="186"/>
      <c r="O29" s="186"/>
      <c r="P29" s="186">
        <f>BYPL!P33</f>
        <v>-5.406325</v>
      </c>
    </row>
    <row r="30" spans="8:16" ht="18">
      <c r="H30" s="158" t="s">
        <v>293</v>
      </c>
      <c r="I30" s="186"/>
      <c r="J30" s="158"/>
      <c r="K30" s="186">
        <f>NDMC!K33</f>
        <v>0.27190000000000003</v>
      </c>
      <c r="L30" s="186"/>
      <c r="M30" s="186"/>
      <c r="N30" s="186"/>
      <c r="O30" s="186"/>
      <c r="P30" s="186">
        <f>NDMC!P33</f>
        <v>-1.7753999999999999</v>
      </c>
    </row>
    <row r="31" spans="8:16" ht="18">
      <c r="H31" s="158" t="s">
        <v>294</v>
      </c>
      <c r="I31" s="186"/>
      <c r="J31" s="158"/>
      <c r="K31" s="186"/>
      <c r="L31" s="186"/>
      <c r="M31" s="186"/>
      <c r="N31" s="186"/>
      <c r="O31" s="186"/>
      <c r="P31" s="186"/>
    </row>
    <row r="32" spans="8:16" ht="18">
      <c r="H32" s="444" t="s">
        <v>295</v>
      </c>
      <c r="I32" s="158"/>
      <c r="J32" s="158"/>
      <c r="K32" s="158">
        <f>SUM(K27:K31)</f>
        <v>-0.39107499999999984</v>
      </c>
      <c r="L32" s="186"/>
      <c r="M32" s="186"/>
      <c r="N32" s="186"/>
      <c r="O32" s="186"/>
      <c r="P32" s="158">
        <f>SUM(P27:P31)</f>
        <v>-7.181725</v>
      </c>
    </row>
    <row r="33" spans="8:16" ht="18">
      <c r="H33" s="186"/>
      <c r="I33" s="186"/>
      <c r="J33" s="186"/>
      <c r="K33" s="186"/>
      <c r="L33" s="186"/>
      <c r="M33" s="186"/>
      <c r="N33" s="186"/>
      <c r="O33" s="186"/>
      <c r="P33" s="186"/>
    </row>
    <row r="34" spans="1:16" ht="18">
      <c r="A34" s="442" t="s">
        <v>320</v>
      </c>
      <c r="B34" s="112"/>
      <c r="C34" s="112"/>
      <c r="D34" s="112"/>
      <c r="E34" s="112"/>
      <c r="F34" s="112"/>
      <c r="G34" s="112"/>
      <c r="H34" s="158"/>
      <c r="I34" s="445"/>
      <c r="J34" s="158"/>
      <c r="K34" s="445">
        <f>K23+K32</f>
        <v>8.716925</v>
      </c>
      <c r="L34" s="186"/>
      <c r="M34" s="186"/>
      <c r="N34" s="186"/>
      <c r="O34" s="186"/>
      <c r="P34" s="445">
        <f>P23+P32</f>
        <v>-7.181725</v>
      </c>
    </row>
    <row r="35" spans="1:10" ht="18">
      <c r="A35" s="158"/>
      <c r="B35" s="111"/>
      <c r="C35" s="112"/>
      <c r="D35" s="112"/>
      <c r="E35" s="112"/>
      <c r="F35" s="112"/>
      <c r="G35" s="112"/>
      <c r="H35" s="112"/>
      <c r="I35" s="137"/>
      <c r="J35" s="112"/>
    </row>
    <row r="36" spans="1:10" ht="18">
      <c r="A36" s="444" t="s">
        <v>296</v>
      </c>
      <c r="B36" s="158" t="s">
        <v>297</v>
      </c>
      <c r="C36" s="112"/>
      <c r="D36" s="112"/>
      <c r="E36" s="112"/>
      <c r="F36" s="112"/>
      <c r="G36" s="112"/>
      <c r="H36" s="112"/>
      <c r="I36" s="137"/>
      <c r="J36" s="112"/>
    </row>
    <row r="37" spans="1:10" ht="12.75">
      <c r="A37" s="136"/>
      <c r="B37" s="111"/>
      <c r="C37" s="112"/>
      <c r="D37" s="112"/>
      <c r="E37" s="112"/>
      <c r="F37" s="112"/>
      <c r="G37" s="112"/>
      <c r="H37" s="112"/>
      <c r="I37" s="137"/>
      <c r="J37" s="112"/>
    </row>
    <row r="38" spans="1:16" ht="18">
      <c r="A38" s="446" t="s">
        <v>298</v>
      </c>
      <c r="B38" s="447" t="s">
        <v>299</v>
      </c>
      <c r="C38" s="448" t="s">
        <v>300</v>
      </c>
      <c r="D38" s="447"/>
      <c r="E38" s="447"/>
      <c r="F38" s="447"/>
      <c r="G38" s="397">
        <v>30.3198</v>
      </c>
      <c r="H38" s="447" t="s">
        <v>301</v>
      </c>
      <c r="I38" s="447"/>
      <c r="J38" s="449"/>
      <c r="K38" s="447">
        <f>($K$34*G38)/100</f>
        <v>2.64295422615</v>
      </c>
      <c r="L38" s="447"/>
      <c r="M38" s="447"/>
      <c r="N38" s="447"/>
      <c r="O38" s="447"/>
      <c r="P38" s="447">
        <f>($P$34*G38)/100</f>
        <v>-2.1774846565500003</v>
      </c>
    </row>
    <row r="39" spans="1:16" ht="18">
      <c r="A39" s="446" t="s">
        <v>302</v>
      </c>
      <c r="B39" s="447" t="s">
        <v>357</v>
      </c>
      <c r="C39" s="448" t="s">
        <v>300</v>
      </c>
      <c r="D39" s="447"/>
      <c r="E39" s="447"/>
      <c r="F39" s="447"/>
      <c r="G39" s="397">
        <v>41.9499</v>
      </c>
      <c r="H39" s="447" t="s">
        <v>301</v>
      </c>
      <c r="I39" s="447"/>
      <c r="J39" s="449"/>
      <c r="K39" s="447">
        <f>($K$34*G39)/100</f>
        <v>3.656741320575</v>
      </c>
      <c r="L39" s="447"/>
      <c r="M39" s="447"/>
      <c r="N39" s="447"/>
      <c r="O39" s="447"/>
      <c r="P39" s="447">
        <f>($P$34*G39)/100</f>
        <v>-3.0127264557749998</v>
      </c>
    </row>
    <row r="40" spans="1:16" ht="18">
      <c r="A40" s="446" t="s">
        <v>303</v>
      </c>
      <c r="B40" s="447" t="s">
        <v>358</v>
      </c>
      <c r="C40" s="448" t="s">
        <v>300</v>
      </c>
      <c r="D40" s="447"/>
      <c r="E40" s="447"/>
      <c r="F40" s="447"/>
      <c r="G40" s="397">
        <v>21.9725</v>
      </c>
      <c r="H40" s="447" t="s">
        <v>301</v>
      </c>
      <c r="I40" s="447"/>
      <c r="J40" s="449"/>
      <c r="K40" s="447">
        <f>($K$34*G40)/100</f>
        <v>1.915326345625</v>
      </c>
      <c r="L40" s="447"/>
      <c r="M40" s="447"/>
      <c r="N40" s="447"/>
      <c r="O40" s="447"/>
      <c r="P40" s="447">
        <f>($P$34*G40)/100</f>
        <v>-1.578004525625</v>
      </c>
    </row>
    <row r="41" spans="1:16" ht="18">
      <c r="A41" s="446" t="s">
        <v>304</v>
      </c>
      <c r="B41" s="447" t="s">
        <v>359</v>
      </c>
      <c r="C41" s="448" t="s">
        <v>300</v>
      </c>
      <c r="D41" s="447"/>
      <c r="E41" s="447"/>
      <c r="F41" s="447"/>
      <c r="G41" s="397">
        <v>4.8929</v>
      </c>
      <c r="H41" s="447" t="s">
        <v>301</v>
      </c>
      <c r="I41" s="447"/>
      <c r="J41" s="449"/>
      <c r="K41" s="447">
        <f>($K$34*G41)/100</f>
        <v>0.426510423325</v>
      </c>
      <c r="L41" s="447"/>
      <c r="M41" s="447"/>
      <c r="N41" s="447"/>
      <c r="O41" s="447"/>
      <c r="P41" s="447">
        <f>($P$34*G41)/100</f>
        <v>-0.35139462252500003</v>
      </c>
    </row>
    <row r="42" spans="1:16" ht="18">
      <c r="A42" s="446" t="s">
        <v>305</v>
      </c>
      <c r="B42" s="447" t="s">
        <v>360</v>
      </c>
      <c r="C42" s="448" t="s">
        <v>300</v>
      </c>
      <c r="D42" s="447"/>
      <c r="E42" s="447"/>
      <c r="F42" s="447"/>
      <c r="G42" s="397">
        <v>0.8649</v>
      </c>
      <c r="H42" s="447" t="s">
        <v>301</v>
      </c>
      <c r="I42" s="447"/>
      <c r="J42" s="449"/>
      <c r="K42" s="447">
        <f>($K$34*G42)/100</f>
        <v>0.075392684325</v>
      </c>
      <c r="L42" s="447"/>
      <c r="M42" s="447"/>
      <c r="N42" s="447"/>
      <c r="O42" s="447"/>
      <c r="P42" s="447">
        <f>($P$34*G42)/100</f>
        <v>-0.062114739525000004</v>
      </c>
    </row>
    <row r="43" spans="6:10" ht="12.75">
      <c r="F43" s="138"/>
      <c r="J43" s="139"/>
    </row>
    <row r="44" spans="1:10" ht="15">
      <c r="A44" s="450" t="s">
        <v>472</v>
      </c>
      <c r="F44" s="138"/>
      <c r="J44" s="13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1">
      <selection activeCell="N25" sqref="N25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20.57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16.140625" style="0" customWidth="1"/>
    <col min="16" max="16" width="4.140625" style="0" customWidth="1"/>
  </cols>
  <sheetData>
    <row r="1" spans="1:18" ht="68.25" customHeight="1" thickTop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64"/>
      <c r="R1" s="18"/>
    </row>
    <row r="2" spans="1:18" ht="30">
      <c r="A2" s="208"/>
      <c r="B2" s="18"/>
      <c r="C2" s="18"/>
      <c r="D2" s="18"/>
      <c r="E2" s="18"/>
      <c r="F2" s="18"/>
      <c r="G2" s="388" t="s">
        <v>355</v>
      </c>
      <c r="H2" s="18"/>
      <c r="I2" s="18"/>
      <c r="J2" s="18"/>
      <c r="K2" s="18"/>
      <c r="L2" s="18"/>
      <c r="M2" s="18"/>
      <c r="N2" s="18"/>
      <c r="O2" s="18"/>
      <c r="P2" s="18"/>
      <c r="Q2" s="265"/>
      <c r="R2" s="18"/>
    </row>
    <row r="3" spans="1:18" ht="26.25">
      <c r="A3" s="20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65"/>
      <c r="R3" s="18"/>
    </row>
    <row r="4" spans="1:18" ht="25.5">
      <c r="A4" s="20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65"/>
      <c r="R4" s="18"/>
    </row>
    <row r="5" spans="1:18" ht="23.25">
      <c r="A5" s="214"/>
      <c r="B5" s="18"/>
      <c r="C5" s="383" t="s">
        <v>385</v>
      </c>
      <c r="D5" s="18"/>
      <c r="E5" s="18"/>
      <c r="F5" s="18"/>
      <c r="G5" s="18"/>
      <c r="H5" s="18"/>
      <c r="I5" s="18"/>
      <c r="J5" s="18"/>
      <c r="K5" s="18"/>
      <c r="L5" s="211"/>
      <c r="M5" s="18"/>
      <c r="N5" s="18"/>
      <c r="O5" s="18"/>
      <c r="P5" s="18"/>
      <c r="Q5" s="265"/>
      <c r="R5" s="18"/>
    </row>
    <row r="6" spans="1:18" ht="18">
      <c r="A6" s="210"/>
      <c r="B6" s="10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65"/>
      <c r="R6" s="18"/>
    </row>
    <row r="7" spans="1:18" ht="26.25">
      <c r="A7" s="208"/>
      <c r="B7" s="18"/>
      <c r="C7" s="18"/>
      <c r="D7" s="18"/>
      <c r="E7" s="18"/>
      <c r="F7" s="251" t="s">
        <v>458</v>
      </c>
      <c r="G7" s="18"/>
      <c r="H7" s="18"/>
      <c r="I7" s="18"/>
      <c r="J7" s="18"/>
      <c r="K7" s="18"/>
      <c r="L7" s="211"/>
      <c r="M7" s="18"/>
      <c r="N7" s="18"/>
      <c r="O7" s="18"/>
      <c r="P7" s="18"/>
      <c r="Q7" s="265"/>
      <c r="R7" s="18"/>
    </row>
    <row r="8" spans="1:18" ht="25.5">
      <c r="A8" s="209"/>
      <c r="B8" s="212"/>
      <c r="C8" s="18"/>
      <c r="D8" s="18"/>
      <c r="E8" s="18"/>
      <c r="F8" s="18"/>
      <c r="G8" s="18"/>
      <c r="H8" s="213"/>
      <c r="I8" s="18"/>
      <c r="J8" s="18"/>
      <c r="K8" s="18"/>
      <c r="L8" s="18"/>
      <c r="M8" s="18"/>
      <c r="N8" s="18"/>
      <c r="O8" s="18"/>
      <c r="P8" s="18"/>
      <c r="Q8" s="265"/>
      <c r="R8" s="18"/>
    </row>
    <row r="9" spans="1:18" ht="12.75">
      <c r="A9" s="214"/>
      <c r="B9" s="18"/>
      <c r="C9" s="18"/>
      <c r="D9" s="18"/>
      <c r="E9" s="18"/>
      <c r="F9" s="18"/>
      <c r="G9" s="18"/>
      <c r="H9" s="215"/>
      <c r="I9" s="18"/>
      <c r="J9" s="18"/>
      <c r="K9" s="18"/>
      <c r="L9" s="18"/>
      <c r="M9" s="18"/>
      <c r="N9" s="18"/>
      <c r="O9" s="18"/>
      <c r="P9" s="18"/>
      <c r="Q9" s="265"/>
      <c r="R9" s="18"/>
    </row>
    <row r="10" spans="1:18" ht="45.75" customHeight="1">
      <c r="A10" s="214"/>
      <c r="B10" s="258" t="s">
        <v>321</v>
      </c>
      <c r="C10" s="18"/>
      <c r="D10" s="18"/>
      <c r="E10" s="18"/>
      <c r="F10" s="18"/>
      <c r="G10" s="18"/>
      <c r="H10" s="215"/>
      <c r="I10" s="252"/>
      <c r="J10" s="67"/>
      <c r="K10" s="67"/>
      <c r="L10" s="67"/>
      <c r="M10" s="67"/>
      <c r="N10" s="252"/>
      <c r="O10" s="67"/>
      <c r="P10" s="67"/>
      <c r="Q10" s="265"/>
      <c r="R10" s="18"/>
    </row>
    <row r="11" spans="1:19" ht="20.25">
      <c r="A11" s="214"/>
      <c r="B11" s="18"/>
      <c r="C11" s="18"/>
      <c r="D11" s="18"/>
      <c r="E11" s="18"/>
      <c r="F11" s="18"/>
      <c r="G11" s="18"/>
      <c r="H11" s="218"/>
      <c r="I11" s="406" t="s">
        <v>340</v>
      </c>
      <c r="J11" s="253"/>
      <c r="K11" s="253"/>
      <c r="L11" s="253"/>
      <c r="M11" s="253"/>
      <c r="N11" s="406" t="s">
        <v>341</v>
      </c>
      <c r="O11" s="253"/>
      <c r="P11" s="253"/>
      <c r="Q11" s="377"/>
      <c r="R11" s="221"/>
      <c r="S11" s="201"/>
    </row>
    <row r="12" spans="1:18" ht="12.75">
      <c r="A12" s="214"/>
      <c r="B12" s="18"/>
      <c r="C12" s="18"/>
      <c r="D12" s="18"/>
      <c r="E12" s="18"/>
      <c r="F12" s="18"/>
      <c r="G12" s="18"/>
      <c r="H12" s="215"/>
      <c r="I12" s="250"/>
      <c r="J12" s="250"/>
      <c r="K12" s="250"/>
      <c r="L12" s="250"/>
      <c r="M12" s="250"/>
      <c r="N12" s="250"/>
      <c r="O12" s="250"/>
      <c r="P12" s="250"/>
      <c r="Q12" s="265"/>
      <c r="R12" s="18"/>
    </row>
    <row r="13" spans="1:18" ht="26.25">
      <c r="A13" s="382">
        <v>1</v>
      </c>
      <c r="B13" s="383" t="s">
        <v>322</v>
      </c>
      <c r="C13" s="384"/>
      <c r="D13" s="384"/>
      <c r="E13" s="381"/>
      <c r="F13" s="381"/>
      <c r="G13" s="217"/>
      <c r="H13" s="378"/>
      <c r="I13" s="379">
        <f>NDPL!K169</f>
        <v>-12.125798597183339</v>
      </c>
      <c r="J13" s="251"/>
      <c r="K13" s="251"/>
      <c r="L13" s="251"/>
      <c r="M13" s="378"/>
      <c r="N13" s="379">
        <f>NDPL!P169</f>
        <v>-1.7352930032166674</v>
      </c>
      <c r="O13" s="251"/>
      <c r="P13" s="251"/>
      <c r="Q13" s="265"/>
      <c r="R13" s="18"/>
    </row>
    <row r="14" spans="1:18" ht="26.25">
      <c r="A14" s="382"/>
      <c r="B14" s="383"/>
      <c r="C14" s="384"/>
      <c r="D14" s="384"/>
      <c r="E14" s="381"/>
      <c r="F14" s="381"/>
      <c r="G14" s="217"/>
      <c r="H14" s="378"/>
      <c r="I14" s="379"/>
      <c r="J14" s="251"/>
      <c r="K14" s="251"/>
      <c r="L14" s="251"/>
      <c r="M14" s="378"/>
      <c r="N14" s="379"/>
      <c r="O14" s="251"/>
      <c r="P14" s="251"/>
      <c r="Q14" s="265"/>
      <c r="R14" s="18"/>
    </row>
    <row r="15" spans="1:18" ht="26.25">
      <c r="A15" s="382"/>
      <c r="B15" s="383"/>
      <c r="C15" s="384"/>
      <c r="D15" s="384"/>
      <c r="E15" s="381"/>
      <c r="F15" s="381"/>
      <c r="G15" s="212"/>
      <c r="H15" s="378"/>
      <c r="I15" s="379"/>
      <c r="J15" s="251"/>
      <c r="K15" s="251"/>
      <c r="L15" s="251"/>
      <c r="M15" s="378"/>
      <c r="N15" s="379"/>
      <c r="O15" s="251"/>
      <c r="P15" s="251"/>
      <c r="Q15" s="265"/>
      <c r="R15" s="18"/>
    </row>
    <row r="16" spans="1:18" ht="23.25" customHeight="1">
      <c r="A16" s="382">
        <v>2</v>
      </c>
      <c r="B16" s="383" t="s">
        <v>323</v>
      </c>
      <c r="C16" s="384"/>
      <c r="D16" s="384"/>
      <c r="E16" s="381"/>
      <c r="F16" s="381"/>
      <c r="G16" s="217"/>
      <c r="H16" s="378"/>
      <c r="I16" s="379">
        <f>BRPL!K194</f>
        <v>-20.122734751424996</v>
      </c>
      <c r="J16" s="251"/>
      <c r="K16" s="251"/>
      <c r="L16" s="251"/>
      <c r="M16" s="378"/>
      <c r="N16" s="379">
        <f>BRPL!P194</f>
        <v>-3.3254014357749995</v>
      </c>
      <c r="O16" s="251"/>
      <c r="P16" s="251"/>
      <c r="Q16" s="265"/>
      <c r="R16" s="18"/>
    </row>
    <row r="17" spans="1:18" ht="26.25">
      <c r="A17" s="382"/>
      <c r="B17" s="383"/>
      <c r="C17" s="384"/>
      <c r="D17" s="384"/>
      <c r="E17" s="381"/>
      <c r="F17" s="381"/>
      <c r="G17" s="217"/>
      <c r="H17" s="378"/>
      <c r="I17" s="379"/>
      <c r="J17" s="251"/>
      <c r="K17" s="251"/>
      <c r="L17" s="251"/>
      <c r="M17" s="378"/>
      <c r="N17" s="379"/>
      <c r="O17" s="251"/>
      <c r="P17" s="251"/>
      <c r="Q17" s="265"/>
      <c r="R17" s="18"/>
    </row>
    <row r="18" spans="1:18" ht="26.25">
      <c r="A18" s="382"/>
      <c r="B18" s="383"/>
      <c r="C18" s="384"/>
      <c r="D18" s="384"/>
      <c r="E18" s="381"/>
      <c r="F18" s="381"/>
      <c r="G18" s="212"/>
      <c r="H18" s="378"/>
      <c r="I18" s="379"/>
      <c r="J18" s="251"/>
      <c r="K18" s="251"/>
      <c r="L18" s="251"/>
      <c r="M18" s="378"/>
      <c r="N18" s="379"/>
      <c r="O18" s="251"/>
      <c r="P18" s="251"/>
      <c r="Q18" s="265"/>
      <c r="R18" s="18"/>
    </row>
    <row r="19" spans="1:18" ht="23.25" customHeight="1">
      <c r="A19" s="382">
        <v>3</v>
      </c>
      <c r="B19" s="383" t="s">
        <v>324</v>
      </c>
      <c r="C19" s="384"/>
      <c r="D19" s="384"/>
      <c r="E19" s="381"/>
      <c r="F19" s="381"/>
      <c r="G19" s="217"/>
      <c r="H19" s="378" t="s">
        <v>354</v>
      </c>
      <c r="I19" s="379">
        <f>BYPL!K170</f>
        <v>3.5257160089583355</v>
      </c>
      <c r="J19" s="251"/>
      <c r="K19" s="251"/>
      <c r="L19" s="251"/>
      <c r="M19" s="378"/>
      <c r="N19" s="379">
        <f>BYPL!P170</f>
        <v>-6.361129658958333</v>
      </c>
      <c r="O19" s="251"/>
      <c r="P19" s="251"/>
      <c r="Q19" s="265"/>
      <c r="R19" s="18"/>
    </row>
    <row r="20" spans="1:18" ht="26.25">
      <c r="A20" s="382"/>
      <c r="B20" s="383"/>
      <c r="C20" s="384"/>
      <c r="D20" s="384"/>
      <c r="E20" s="381"/>
      <c r="F20" s="381"/>
      <c r="G20" s="217"/>
      <c r="H20" s="378"/>
      <c r="I20" s="379"/>
      <c r="J20" s="251"/>
      <c r="K20" s="251"/>
      <c r="L20" s="251"/>
      <c r="M20" s="378"/>
      <c r="N20" s="379"/>
      <c r="O20" s="251"/>
      <c r="P20" s="251"/>
      <c r="Q20" s="265"/>
      <c r="R20" s="18"/>
    </row>
    <row r="21" spans="1:18" ht="26.25">
      <c r="A21" s="382"/>
      <c r="B21" s="385"/>
      <c r="C21" s="385"/>
      <c r="D21" s="385"/>
      <c r="E21" s="273"/>
      <c r="F21" s="273"/>
      <c r="G21" s="108"/>
      <c r="H21" s="378"/>
      <c r="I21" s="379"/>
      <c r="J21" s="251"/>
      <c r="K21" s="251"/>
      <c r="L21" s="251"/>
      <c r="M21" s="378"/>
      <c r="N21" s="379"/>
      <c r="O21" s="251"/>
      <c r="P21" s="251"/>
      <c r="Q21" s="265"/>
      <c r="R21" s="18"/>
    </row>
    <row r="22" spans="1:18" ht="26.25">
      <c r="A22" s="382">
        <v>4</v>
      </c>
      <c r="B22" s="383" t="s">
        <v>325</v>
      </c>
      <c r="C22" s="385"/>
      <c r="D22" s="385"/>
      <c r="E22" s="273"/>
      <c r="F22" s="273"/>
      <c r="G22" s="217"/>
      <c r="H22" s="378" t="s">
        <v>354</v>
      </c>
      <c r="I22" s="379">
        <f>NDMC!K89</f>
        <v>4.0255354233250005</v>
      </c>
      <c r="J22" s="251"/>
      <c r="K22" s="251"/>
      <c r="L22" s="251"/>
      <c r="M22" s="378"/>
      <c r="N22" s="379">
        <f>NDMC!P89</f>
        <v>-2.096744622525</v>
      </c>
      <c r="O22" s="251"/>
      <c r="P22" s="251"/>
      <c r="Q22" s="265"/>
      <c r="R22" s="18"/>
    </row>
    <row r="23" spans="1:18" ht="26.25">
      <c r="A23" s="382"/>
      <c r="B23" s="383"/>
      <c r="C23" s="385"/>
      <c r="D23" s="385"/>
      <c r="E23" s="273"/>
      <c r="F23" s="273"/>
      <c r="G23" s="217"/>
      <c r="H23" s="378"/>
      <c r="I23" s="379"/>
      <c r="J23" s="251"/>
      <c r="K23" s="251"/>
      <c r="L23" s="251"/>
      <c r="M23" s="378"/>
      <c r="N23" s="379"/>
      <c r="O23" s="251"/>
      <c r="P23" s="251"/>
      <c r="Q23" s="265"/>
      <c r="R23" s="18"/>
    </row>
    <row r="24" spans="1:18" ht="26.25">
      <c r="A24" s="382"/>
      <c r="B24" s="385"/>
      <c r="C24" s="385"/>
      <c r="D24" s="385"/>
      <c r="E24" s="273"/>
      <c r="F24" s="273"/>
      <c r="G24" s="108"/>
      <c r="H24" s="378"/>
      <c r="I24" s="379"/>
      <c r="J24" s="251"/>
      <c r="K24" s="251"/>
      <c r="L24" s="251"/>
      <c r="M24" s="378"/>
      <c r="N24" s="379"/>
      <c r="O24" s="251"/>
      <c r="P24" s="251"/>
      <c r="Q24" s="265"/>
      <c r="R24" s="18"/>
    </row>
    <row r="25" spans="1:18" ht="26.25">
      <c r="A25" s="382">
        <v>5</v>
      </c>
      <c r="B25" s="383" t="s">
        <v>326</v>
      </c>
      <c r="C25" s="385"/>
      <c r="D25" s="385"/>
      <c r="E25" s="273"/>
      <c r="F25" s="273"/>
      <c r="G25" s="217"/>
      <c r="H25" s="378" t="s">
        <v>354</v>
      </c>
      <c r="I25" s="379">
        <f>MES!K59</f>
        <v>0.9200593903250002</v>
      </c>
      <c r="J25" s="251"/>
      <c r="K25" s="251"/>
      <c r="L25" s="251"/>
      <c r="M25" s="378" t="s">
        <v>354</v>
      </c>
      <c r="N25" s="379">
        <f>MES!P59</f>
        <v>0.21188531247499992</v>
      </c>
      <c r="O25" s="251"/>
      <c r="P25" s="251"/>
      <c r="Q25" s="265"/>
      <c r="R25" s="18"/>
    </row>
    <row r="26" spans="1:18" ht="20.25">
      <c r="A26" s="214"/>
      <c r="B26" s="18"/>
      <c r="C26" s="18"/>
      <c r="D26" s="18"/>
      <c r="E26" s="18"/>
      <c r="F26" s="18"/>
      <c r="G26" s="18"/>
      <c r="H26" s="216"/>
      <c r="I26" s="380"/>
      <c r="J26" s="249"/>
      <c r="K26" s="249"/>
      <c r="L26" s="249"/>
      <c r="M26" s="249"/>
      <c r="N26" s="249"/>
      <c r="O26" s="249"/>
      <c r="P26" s="249"/>
      <c r="Q26" s="265"/>
      <c r="R26" s="18"/>
    </row>
    <row r="27" spans="1:18" ht="18">
      <c r="A27" s="210"/>
      <c r="B27" s="188"/>
      <c r="C27" s="219"/>
      <c r="D27" s="219"/>
      <c r="E27" s="219"/>
      <c r="F27" s="219"/>
      <c r="G27" s="220"/>
      <c r="H27" s="216"/>
      <c r="I27" s="18"/>
      <c r="J27" s="18"/>
      <c r="K27" s="18"/>
      <c r="L27" s="18"/>
      <c r="M27" s="18"/>
      <c r="N27" s="18"/>
      <c r="O27" s="18"/>
      <c r="P27" s="18"/>
      <c r="Q27" s="265"/>
      <c r="R27" s="18"/>
    </row>
    <row r="28" spans="1:18" ht="15">
      <c r="A28" s="214"/>
      <c r="B28" s="18"/>
      <c r="C28" s="18"/>
      <c r="D28" s="18"/>
      <c r="E28" s="18"/>
      <c r="F28" s="18"/>
      <c r="G28" s="18"/>
      <c r="H28" s="216"/>
      <c r="I28" s="18"/>
      <c r="J28" s="18"/>
      <c r="K28" s="18"/>
      <c r="L28" s="18"/>
      <c r="M28" s="18"/>
      <c r="N28" s="18"/>
      <c r="O28" s="18"/>
      <c r="P28" s="18"/>
      <c r="Q28" s="265"/>
      <c r="R28" s="18"/>
    </row>
    <row r="29" spans="1:18" ht="54" customHeight="1" thickBot="1">
      <c r="A29" s="376" t="s">
        <v>327</v>
      </c>
      <c r="B29" s="254"/>
      <c r="C29" s="254"/>
      <c r="D29" s="254"/>
      <c r="E29" s="254"/>
      <c r="F29" s="254"/>
      <c r="G29" s="254"/>
      <c r="H29" s="255"/>
      <c r="I29" s="255"/>
      <c r="J29" s="255"/>
      <c r="K29" s="255"/>
      <c r="L29" s="255"/>
      <c r="M29" s="255"/>
      <c r="N29" s="255"/>
      <c r="O29" s="255"/>
      <c r="P29" s="255"/>
      <c r="Q29" s="266"/>
      <c r="R29" s="18"/>
    </row>
    <row r="30" spans="1:9" ht="13.5" thickTop="1">
      <c r="A30" s="207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19" t="s">
        <v>353</v>
      </c>
      <c r="B33" s="18"/>
      <c r="C33" s="18"/>
      <c r="D33" s="18"/>
      <c r="E33" s="375"/>
      <c r="F33" s="375"/>
      <c r="G33" s="18"/>
      <c r="H33" s="18"/>
      <c r="I33" s="18"/>
    </row>
    <row r="34" spans="1:9" ht="15">
      <c r="A34" s="243"/>
      <c r="B34" s="243"/>
      <c r="C34" s="243"/>
      <c r="D34" s="243"/>
      <c r="E34" s="375"/>
      <c r="F34" s="375"/>
      <c r="G34" s="18"/>
      <c r="H34" s="18"/>
      <c r="I34" s="18"/>
    </row>
    <row r="35" spans="1:9" s="375" customFormat="1" ht="15" customHeight="1">
      <c r="A35" s="387" t="s">
        <v>361</v>
      </c>
      <c r="E35"/>
      <c r="F35"/>
      <c r="G35" s="243"/>
      <c r="H35" s="243"/>
      <c r="I35" s="243"/>
    </row>
    <row r="36" spans="1:9" s="375" customFormat="1" ht="15" customHeight="1">
      <c r="A36" s="387"/>
      <c r="E36"/>
      <c r="F36"/>
      <c r="H36" s="243"/>
      <c r="I36" s="243"/>
    </row>
    <row r="37" spans="1:9" s="375" customFormat="1" ht="15" customHeight="1">
      <c r="A37" s="387" t="s">
        <v>362</v>
      </c>
      <c r="E37"/>
      <c r="F37"/>
      <c r="I37" s="243"/>
    </row>
    <row r="38" spans="1:9" s="375" customFormat="1" ht="15" customHeight="1">
      <c r="A38" s="386"/>
      <c r="E38"/>
      <c r="F38"/>
      <c r="I38" s="243"/>
    </row>
    <row r="39" spans="1:9" s="375" customFormat="1" ht="15" customHeight="1">
      <c r="A39" s="387"/>
      <c r="E39"/>
      <c r="F39"/>
      <c r="I39" s="243"/>
    </row>
    <row r="40" spans="1:6" s="375" customFormat="1" ht="15" customHeight="1">
      <c r="A40" s="387"/>
      <c r="B40" s="374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F18" sqref="F18"/>
    </sheetView>
  </sheetViews>
  <sheetFormatPr defaultColWidth="9.140625" defaultRowHeight="12.75"/>
  <cols>
    <col min="1" max="1" width="6.8515625" style="465" customWidth="1"/>
    <col min="2" max="2" width="12.00390625" style="465" customWidth="1"/>
    <col min="3" max="3" width="9.8515625" style="465" bestFit="1" customWidth="1"/>
    <col min="4" max="5" width="9.140625" style="465" customWidth="1"/>
    <col min="6" max="6" width="9.28125" style="465" bestFit="1" customWidth="1"/>
    <col min="7" max="7" width="13.00390625" style="465" customWidth="1"/>
    <col min="8" max="8" width="12.140625" style="465" customWidth="1"/>
    <col min="9" max="9" width="9.28125" style="465" bestFit="1" customWidth="1"/>
    <col min="10" max="10" width="10.57421875" style="465" bestFit="1" customWidth="1"/>
    <col min="11" max="11" width="10.00390625" style="465" customWidth="1"/>
    <col min="12" max="13" width="11.8515625" style="465" customWidth="1"/>
    <col min="14" max="14" width="9.28125" style="465" bestFit="1" customWidth="1"/>
    <col min="15" max="15" width="10.57421875" style="465" bestFit="1" customWidth="1"/>
    <col min="16" max="16" width="12.7109375" style="465" customWidth="1"/>
    <col min="17" max="17" width="12.28125" style="465" customWidth="1"/>
    <col min="18" max="16384" width="9.140625" style="465" customWidth="1"/>
  </cols>
  <sheetData>
    <row r="1" spans="1:16" ht="24" thickBot="1">
      <c r="A1" s="3"/>
      <c r="G1" s="515"/>
      <c r="H1" s="515"/>
      <c r="I1" s="48" t="s">
        <v>398</v>
      </c>
      <c r="J1" s="515"/>
      <c r="K1" s="515"/>
      <c r="L1" s="515"/>
      <c r="M1" s="515"/>
      <c r="N1" s="48" t="s">
        <v>399</v>
      </c>
      <c r="O1" s="515"/>
      <c r="P1" s="515"/>
    </row>
    <row r="2" spans="1:17" ht="39.75" thickBot="1" thickTop="1">
      <c r="A2" s="556" t="s">
        <v>8</v>
      </c>
      <c r="B2" s="557" t="s">
        <v>9</v>
      </c>
      <c r="C2" s="558" t="s">
        <v>1</v>
      </c>
      <c r="D2" s="558" t="s">
        <v>2</v>
      </c>
      <c r="E2" s="558" t="s">
        <v>3</v>
      </c>
      <c r="F2" s="558" t="s">
        <v>10</v>
      </c>
      <c r="G2" s="556" t="str">
        <f>NDPL!G5</f>
        <v>FINAL READING 01/12/2016</v>
      </c>
      <c r="H2" s="558" t="str">
        <f>NDPL!H5</f>
        <v>INTIAL READING 01/11/2016</v>
      </c>
      <c r="I2" s="558" t="s">
        <v>4</v>
      </c>
      <c r="J2" s="558" t="s">
        <v>5</v>
      </c>
      <c r="K2" s="558" t="s">
        <v>6</v>
      </c>
      <c r="L2" s="556" t="str">
        <f>NDPL!G5</f>
        <v>FINAL READING 01/12/2016</v>
      </c>
      <c r="M2" s="558" t="str">
        <f>NDPL!H5</f>
        <v>INTIAL READING 01/11/2016</v>
      </c>
      <c r="N2" s="558" t="s">
        <v>4</v>
      </c>
      <c r="O2" s="558" t="s">
        <v>5</v>
      </c>
      <c r="P2" s="589" t="s">
        <v>6</v>
      </c>
      <c r="Q2" s="749"/>
    </row>
    <row r="3" ht="14.25" thickBot="1" thickTop="1"/>
    <row r="4" spans="1:17" ht="13.5" thickTop="1">
      <c r="A4" s="478"/>
      <c r="B4" s="257" t="s">
        <v>342</v>
      </c>
      <c r="C4" s="477"/>
      <c r="D4" s="477"/>
      <c r="E4" s="477"/>
      <c r="F4" s="650"/>
      <c r="G4" s="478"/>
      <c r="H4" s="477"/>
      <c r="I4" s="477"/>
      <c r="J4" s="477"/>
      <c r="K4" s="650"/>
      <c r="L4" s="478"/>
      <c r="M4" s="477"/>
      <c r="N4" s="477"/>
      <c r="O4" s="477"/>
      <c r="P4" s="650"/>
      <c r="Q4" s="596"/>
    </row>
    <row r="5" spans="1:17" ht="12.75">
      <c r="A5" s="750"/>
      <c r="B5" s="129" t="s">
        <v>346</v>
      </c>
      <c r="C5" s="130" t="s">
        <v>279</v>
      </c>
      <c r="D5" s="515"/>
      <c r="E5" s="515"/>
      <c r="F5" s="743"/>
      <c r="G5" s="750"/>
      <c r="H5" s="515"/>
      <c r="I5" s="515"/>
      <c r="J5" s="515"/>
      <c r="K5" s="743"/>
      <c r="L5" s="750"/>
      <c r="M5" s="515"/>
      <c r="N5" s="515"/>
      <c r="O5" s="515"/>
      <c r="P5" s="743"/>
      <c r="Q5" s="469"/>
    </row>
    <row r="6" spans="1:17" ht="15">
      <c r="A6" s="514">
        <v>1</v>
      </c>
      <c r="B6" s="515" t="s">
        <v>343</v>
      </c>
      <c r="C6" s="516">
        <v>5100238</v>
      </c>
      <c r="D6" s="127" t="s">
        <v>12</v>
      </c>
      <c r="E6" s="127" t="s">
        <v>281</v>
      </c>
      <c r="F6" s="517">
        <v>750</v>
      </c>
      <c r="G6" s="341">
        <v>1229</v>
      </c>
      <c r="H6" s="277">
        <v>409</v>
      </c>
      <c r="I6" s="401">
        <f>G6-H6</f>
        <v>820</v>
      </c>
      <c r="J6" s="401">
        <f>$F6*I6</f>
        <v>615000</v>
      </c>
      <c r="K6" s="489">
        <f>J6/1000000</f>
        <v>0.615</v>
      </c>
      <c r="L6" s="341">
        <v>0</v>
      </c>
      <c r="M6" s="277">
        <v>0</v>
      </c>
      <c r="N6" s="401">
        <f>L6-M6</f>
        <v>0</v>
      </c>
      <c r="O6" s="401">
        <f>$F6*N6</f>
        <v>0</v>
      </c>
      <c r="P6" s="489">
        <f>O6/1000000</f>
        <v>0</v>
      </c>
      <c r="Q6" s="481" t="s">
        <v>451</v>
      </c>
    </row>
    <row r="7" spans="1:17" ht="15">
      <c r="A7" s="514">
        <v>2</v>
      </c>
      <c r="B7" s="515" t="s">
        <v>344</v>
      </c>
      <c r="C7" s="516">
        <v>5128477</v>
      </c>
      <c r="D7" s="127" t="s">
        <v>12</v>
      </c>
      <c r="E7" s="127" t="s">
        <v>281</v>
      </c>
      <c r="F7" s="517">
        <v>1500</v>
      </c>
      <c r="G7" s="341">
        <v>991546</v>
      </c>
      <c r="H7" s="342">
        <v>992633</v>
      </c>
      <c r="I7" s="401">
        <f>G7-H7</f>
        <v>-1087</v>
      </c>
      <c r="J7" s="401">
        <f>$F7*I7</f>
        <v>-1630500</v>
      </c>
      <c r="K7" s="489">
        <f>J7/1000000</f>
        <v>-1.6305</v>
      </c>
      <c r="L7" s="341">
        <v>991971</v>
      </c>
      <c r="M7" s="342">
        <v>991971</v>
      </c>
      <c r="N7" s="401">
        <f>L7-M7</f>
        <v>0</v>
      </c>
      <c r="O7" s="401">
        <f>$F7*N7</f>
        <v>0</v>
      </c>
      <c r="P7" s="489">
        <f>O7/1000000</f>
        <v>0</v>
      </c>
      <c r="Q7" s="469"/>
    </row>
    <row r="8" spans="1:17" s="578" customFormat="1" ht="15">
      <c r="A8" s="569">
        <v>3</v>
      </c>
      <c r="B8" s="570" t="s">
        <v>345</v>
      </c>
      <c r="C8" s="571">
        <v>4864840</v>
      </c>
      <c r="D8" s="572" t="s">
        <v>12</v>
      </c>
      <c r="E8" s="572" t="s">
        <v>281</v>
      </c>
      <c r="F8" s="573">
        <v>750</v>
      </c>
      <c r="G8" s="574">
        <v>883179</v>
      </c>
      <c r="H8" s="342">
        <v>887098</v>
      </c>
      <c r="I8" s="575">
        <f>G8-H8</f>
        <v>-3919</v>
      </c>
      <c r="J8" s="575">
        <f>$F8*I8</f>
        <v>-2939250</v>
      </c>
      <c r="K8" s="576">
        <f>J8/1000000</f>
        <v>-2.93925</v>
      </c>
      <c r="L8" s="574">
        <v>999008</v>
      </c>
      <c r="M8" s="342">
        <v>999022</v>
      </c>
      <c r="N8" s="575">
        <f>L8-M8</f>
        <v>-14</v>
      </c>
      <c r="O8" s="575">
        <f>$F8*N8</f>
        <v>-10500</v>
      </c>
      <c r="P8" s="576">
        <f>O8/1000000</f>
        <v>-0.0105</v>
      </c>
      <c r="Q8" s="577"/>
    </row>
    <row r="9" spans="1:17" ht="12.75">
      <c r="A9" s="514"/>
      <c r="B9" s="515"/>
      <c r="C9" s="516"/>
      <c r="D9" s="515"/>
      <c r="E9" s="515"/>
      <c r="F9" s="517"/>
      <c r="G9" s="514"/>
      <c r="H9" s="516"/>
      <c r="I9" s="515"/>
      <c r="J9" s="515"/>
      <c r="K9" s="743"/>
      <c r="L9" s="514"/>
      <c r="M9" s="516"/>
      <c r="N9" s="515"/>
      <c r="O9" s="515"/>
      <c r="P9" s="743"/>
      <c r="Q9" s="469"/>
    </row>
    <row r="10" spans="1:17" ht="12.75">
      <c r="A10" s="750"/>
      <c r="B10" s="515"/>
      <c r="C10" s="515"/>
      <c r="D10" s="515"/>
      <c r="E10" s="515"/>
      <c r="F10" s="743"/>
      <c r="G10" s="514"/>
      <c r="H10" s="516"/>
      <c r="I10" s="515"/>
      <c r="J10" s="515"/>
      <c r="K10" s="743"/>
      <c r="L10" s="514"/>
      <c r="M10" s="516"/>
      <c r="N10" s="515"/>
      <c r="O10" s="515"/>
      <c r="P10" s="743"/>
      <c r="Q10" s="469"/>
    </row>
    <row r="11" spans="1:17" ht="12.75">
      <c r="A11" s="750"/>
      <c r="B11" s="515"/>
      <c r="C11" s="515"/>
      <c r="D11" s="515"/>
      <c r="E11" s="515"/>
      <c r="F11" s="743"/>
      <c r="G11" s="514"/>
      <c r="H11" s="516"/>
      <c r="I11" s="515"/>
      <c r="J11" s="515"/>
      <c r="K11" s="743"/>
      <c r="L11" s="514"/>
      <c r="M11" s="516"/>
      <c r="N11" s="515"/>
      <c r="O11" s="515"/>
      <c r="P11" s="743"/>
      <c r="Q11" s="469"/>
    </row>
    <row r="12" spans="1:17" ht="12.75">
      <c r="A12" s="750"/>
      <c r="B12" s="515"/>
      <c r="C12" s="515"/>
      <c r="D12" s="515"/>
      <c r="E12" s="515"/>
      <c r="F12" s="743"/>
      <c r="G12" s="514"/>
      <c r="H12" s="516"/>
      <c r="I12" s="130" t="s">
        <v>319</v>
      </c>
      <c r="J12" s="515"/>
      <c r="K12" s="591">
        <f>SUM(K6:K8)</f>
        <v>-3.9547499999999998</v>
      </c>
      <c r="L12" s="514"/>
      <c r="M12" s="516"/>
      <c r="N12" s="130" t="s">
        <v>319</v>
      </c>
      <c r="O12" s="515"/>
      <c r="P12" s="591">
        <f>SUM(P6:P8)</f>
        <v>-0.0105</v>
      </c>
      <c r="Q12" s="469"/>
    </row>
    <row r="13" spans="1:17" ht="12.75">
      <c r="A13" s="750"/>
      <c r="B13" s="515"/>
      <c r="C13" s="515"/>
      <c r="D13" s="515"/>
      <c r="E13" s="515"/>
      <c r="F13" s="743"/>
      <c r="G13" s="514"/>
      <c r="H13" s="516"/>
      <c r="I13" s="310"/>
      <c r="J13" s="515"/>
      <c r="K13" s="197"/>
      <c r="L13" s="514"/>
      <c r="M13" s="516"/>
      <c r="N13" s="310"/>
      <c r="O13" s="515"/>
      <c r="P13" s="197"/>
      <c r="Q13" s="469"/>
    </row>
    <row r="14" spans="1:17" ht="12.75">
      <c r="A14" s="750"/>
      <c r="B14" s="515"/>
      <c r="C14" s="515"/>
      <c r="D14" s="515"/>
      <c r="E14" s="515"/>
      <c r="F14" s="743"/>
      <c r="G14" s="514"/>
      <c r="H14" s="516"/>
      <c r="I14" s="515"/>
      <c r="J14" s="515"/>
      <c r="K14" s="743"/>
      <c r="L14" s="514"/>
      <c r="M14" s="516"/>
      <c r="N14" s="515"/>
      <c r="O14" s="515"/>
      <c r="P14" s="743"/>
      <c r="Q14" s="469"/>
    </row>
    <row r="15" spans="1:17" ht="12.75">
      <c r="A15" s="750"/>
      <c r="B15" s="123" t="s">
        <v>155</v>
      </c>
      <c r="C15" s="515"/>
      <c r="D15" s="515"/>
      <c r="E15" s="515"/>
      <c r="F15" s="743"/>
      <c r="G15" s="514"/>
      <c r="H15" s="516"/>
      <c r="I15" s="515"/>
      <c r="J15" s="515"/>
      <c r="K15" s="743"/>
      <c r="L15" s="514"/>
      <c r="M15" s="516"/>
      <c r="N15" s="515"/>
      <c r="O15" s="515"/>
      <c r="P15" s="743"/>
      <c r="Q15" s="469"/>
    </row>
    <row r="16" spans="1:17" ht="12.75">
      <c r="A16" s="751"/>
      <c r="B16" s="123" t="s">
        <v>278</v>
      </c>
      <c r="C16" s="114" t="s">
        <v>279</v>
      </c>
      <c r="D16" s="114"/>
      <c r="E16" s="115"/>
      <c r="F16" s="116"/>
      <c r="G16" s="117"/>
      <c r="H16" s="516"/>
      <c r="I16" s="515"/>
      <c r="J16" s="515"/>
      <c r="K16" s="743"/>
      <c r="L16" s="514"/>
      <c r="M16" s="516"/>
      <c r="N16" s="515"/>
      <c r="O16" s="515"/>
      <c r="P16" s="743"/>
      <c r="Q16" s="469"/>
    </row>
    <row r="17" spans="1:17" ht="15">
      <c r="A17" s="117">
        <v>1</v>
      </c>
      <c r="B17" s="118" t="s">
        <v>280</v>
      </c>
      <c r="C17" s="119">
        <v>5100232</v>
      </c>
      <c r="D17" s="120" t="s">
        <v>12</v>
      </c>
      <c r="E17" s="120" t="s">
        <v>281</v>
      </c>
      <c r="F17" s="121">
        <v>2000</v>
      </c>
      <c r="G17" s="341">
        <v>999428</v>
      </c>
      <c r="H17" s="342">
        <v>999464</v>
      </c>
      <c r="I17" s="401">
        <f>G17-H17</f>
        <v>-36</v>
      </c>
      <c r="J17" s="401">
        <f>$F17*I17</f>
        <v>-72000</v>
      </c>
      <c r="K17" s="489">
        <f>J17/1000000</f>
        <v>-0.072</v>
      </c>
      <c r="L17" s="341">
        <v>9288</v>
      </c>
      <c r="M17" s="342">
        <v>9281</v>
      </c>
      <c r="N17" s="401">
        <f>L17-M17</f>
        <v>7</v>
      </c>
      <c r="O17" s="401">
        <f>$F17*N17</f>
        <v>14000</v>
      </c>
      <c r="P17" s="489">
        <f>O17/1000000</f>
        <v>0.014</v>
      </c>
      <c r="Q17" s="469"/>
    </row>
    <row r="18" spans="1:17" ht="15">
      <c r="A18" s="117">
        <v>2</v>
      </c>
      <c r="B18" s="126" t="s">
        <v>282</v>
      </c>
      <c r="C18" s="119">
        <v>4864938</v>
      </c>
      <c r="D18" s="120" t="s">
        <v>12</v>
      </c>
      <c r="E18" s="120" t="s">
        <v>281</v>
      </c>
      <c r="F18" s="121">
        <v>1000</v>
      </c>
      <c r="G18" s="341">
        <v>999964</v>
      </c>
      <c r="H18" s="342">
        <v>999964</v>
      </c>
      <c r="I18" s="401">
        <f>G18-H18</f>
        <v>0</v>
      </c>
      <c r="J18" s="401">
        <f>$F18*I18</f>
        <v>0</v>
      </c>
      <c r="K18" s="489">
        <f>J18/1000000</f>
        <v>0</v>
      </c>
      <c r="L18" s="341">
        <v>958427</v>
      </c>
      <c r="M18" s="342">
        <v>959474</v>
      </c>
      <c r="N18" s="401">
        <f>L18-M18</f>
        <v>-1047</v>
      </c>
      <c r="O18" s="401">
        <f>$F18*N18</f>
        <v>-1047000</v>
      </c>
      <c r="P18" s="489">
        <f>O18/1000000</f>
        <v>-1.047</v>
      </c>
      <c r="Q18" s="481"/>
    </row>
    <row r="19" spans="1:17" ht="15">
      <c r="A19" s="117">
        <v>3</v>
      </c>
      <c r="B19" s="118" t="s">
        <v>283</v>
      </c>
      <c r="C19" s="119">
        <v>4864947</v>
      </c>
      <c r="D19" s="120" t="s">
        <v>12</v>
      </c>
      <c r="E19" s="120" t="s">
        <v>281</v>
      </c>
      <c r="F19" s="121">
        <v>1000</v>
      </c>
      <c r="G19" s="341">
        <v>973026</v>
      </c>
      <c r="H19" s="342">
        <v>972242</v>
      </c>
      <c r="I19" s="401">
        <f>G19-H19</f>
        <v>784</v>
      </c>
      <c r="J19" s="401">
        <f>$F19*I19</f>
        <v>784000</v>
      </c>
      <c r="K19" s="489">
        <f>J19/1000000</f>
        <v>0.784</v>
      </c>
      <c r="L19" s="341">
        <v>991875</v>
      </c>
      <c r="M19" s="342">
        <v>991870</v>
      </c>
      <c r="N19" s="401">
        <f>L19-M19</f>
        <v>5</v>
      </c>
      <c r="O19" s="401">
        <f>$F19*N19</f>
        <v>5000</v>
      </c>
      <c r="P19" s="489">
        <f>O19/1000000</f>
        <v>0.005</v>
      </c>
      <c r="Q19" s="761"/>
    </row>
    <row r="20" spans="1:17" ht="12.75">
      <c r="A20" s="117"/>
      <c r="B20" s="118"/>
      <c r="C20" s="119"/>
      <c r="D20" s="120"/>
      <c r="E20" s="120"/>
      <c r="F20" s="122"/>
      <c r="G20" s="131"/>
      <c r="H20" s="515"/>
      <c r="I20" s="401"/>
      <c r="J20" s="401"/>
      <c r="K20" s="489"/>
      <c r="L20" s="672"/>
      <c r="M20" s="671"/>
      <c r="N20" s="401"/>
      <c r="O20" s="401"/>
      <c r="P20" s="489"/>
      <c r="Q20" s="469"/>
    </row>
    <row r="21" spans="1:17" ht="12.75">
      <c r="A21" s="750"/>
      <c r="B21" s="515"/>
      <c r="C21" s="515"/>
      <c r="D21" s="515"/>
      <c r="E21" s="515"/>
      <c r="F21" s="743"/>
      <c r="G21" s="750"/>
      <c r="H21" s="515"/>
      <c r="I21" s="515"/>
      <c r="J21" s="515"/>
      <c r="K21" s="743"/>
      <c r="L21" s="750"/>
      <c r="M21" s="515"/>
      <c r="N21" s="515"/>
      <c r="O21" s="515"/>
      <c r="P21" s="743"/>
      <c r="Q21" s="469"/>
    </row>
    <row r="22" spans="1:17" ht="12.75">
      <c r="A22" s="750"/>
      <c r="B22" s="515"/>
      <c r="C22" s="515"/>
      <c r="D22" s="515"/>
      <c r="E22" s="515"/>
      <c r="F22" s="743"/>
      <c r="G22" s="750"/>
      <c r="H22" s="515"/>
      <c r="I22" s="515"/>
      <c r="J22" s="515"/>
      <c r="K22" s="743"/>
      <c r="L22" s="750"/>
      <c r="M22" s="515"/>
      <c r="N22" s="515"/>
      <c r="O22" s="515"/>
      <c r="P22" s="743"/>
      <c r="Q22" s="469"/>
    </row>
    <row r="23" spans="1:17" ht="12.75">
      <c r="A23" s="750"/>
      <c r="B23" s="515"/>
      <c r="C23" s="515"/>
      <c r="D23" s="515"/>
      <c r="E23" s="515"/>
      <c r="F23" s="743"/>
      <c r="G23" s="750"/>
      <c r="H23" s="515"/>
      <c r="I23" s="130" t="s">
        <v>319</v>
      </c>
      <c r="J23" s="515"/>
      <c r="K23" s="591">
        <f>SUM(K17:K19)</f>
        <v>0.7120000000000001</v>
      </c>
      <c r="L23" s="750"/>
      <c r="M23" s="515"/>
      <c r="N23" s="130" t="s">
        <v>319</v>
      </c>
      <c r="O23" s="515"/>
      <c r="P23" s="591">
        <f>SUM(P17:P19)</f>
        <v>-1.028</v>
      </c>
      <c r="Q23" s="469"/>
    </row>
    <row r="24" spans="1:17" ht="13.5" thickBot="1">
      <c r="A24" s="651"/>
      <c r="B24" s="518"/>
      <c r="C24" s="518"/>
      <c r="D24" s="518"/>
      <c r="E24" s="518"/>
      <c r="F24" s="654"/>
      <c r="G24" s="651"/>
      <c r="H24" s="518"/>
      <c r="I24" s="518"/>
      <c r="J24" s="518"/>
      <c r="K24" s="654"/>
      <c r="L24" s="651"/>
      <c r="M24" s="518"/>
      <c r="N24" s="518"/>
      <c r="O24" s="518"/>
      <c r="P24" s="654"/>
      <c r="Q24" s="608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2014-05-22T05:02:47Z</cp:lastPrinted>
  <dcterms:created xsi:type="dcterms:W3CDTF">1996-10-14T23:33:28Z</dcterms:created>
  <dcterms:modified xsi:type="dcterms:W3CDTF">2016-12-28T08:59:36Z</dcterms:modified>
  <cp:category/>
  <cp:version/>
  <cp:contentType/>
  <cp:contentStatus/>
</cp:coreProperties>
</file>